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D:\Info PC Contraloria\DAF\OFRB 2021 DAF\2021\AGR RENDICION DE CUENTAS 2DO TRIMESTRE\"/>
    </mc:Choice>
  </mc:AlternateContent>
  <xr:revisionPtr revIDLastSave="0" documentId="13_ncr:1_{0BBA4BE8-C8A2-41EB-9AA7-D4DE63FB02E0}" xr6:coauthVersionLast="43" xr6:coauthVersionMax="43" xr10:uidLastSave="{00000000-0000-0000-0000-000000000000}"/>
  <bookViews>
    <workbookView xWindow="-120" yWindow="-120" windowWidth="29040" windowHeight="15840" xr2:uid="{00000000-000D-0000-FFFF-FFFF00000000}"/>
  </bookViews>
  <sheets>
    <sheet name="MAPA ESTRATEGICO" sheetId="4" r:id="rId1"/>
    <sheet name="INFORME DE SEGUMIENTO" sheetId="5" r:id="rId2"/>
  </sheets>
  <externalReferences>
    <externalReference r:id="rId3"/>
  </externalReferences>
  <definedNames>
    <definedName name="_xlnm.Print_Titles" localSheetId="0">'MAPA ESTRATEGICO'!$1:$4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9" i="4" l="1"/>
  <c r="D14" i="5" s="1"/>
  <c r="M18" i="4"/>
  <c r="D13" i="5" s="1"/>
  <c r="M11" i="4"/>
  <c r="D12" i="5" s="1"/>
  <c r="D15" i="5" l="1"/>
  <c r="E13" i="5"/>
  <c r="F13" i="5" s="1"/>
  <c r="E12" i="5"/>
  <c r="F12" i="5" s="1"/>
  <c r="J34" i="4"/>
  <c r="K34" i="4"/>
  <c r="C15" i="5"/>
  <c r="L23" i="4" l="1"/>
  <c r="E14" i="5" s="1"/>
  <c r="F14" i="5" s="1"/>
  <c r="L15" i="4"/>
  <c r="L5" i="4"/>
  <c r="G15" i="5" l="1"/>
  <c r="P12" i="5"/>
  <c r="O12" i="5"/>
  <c r="E15" i="5"/>
  <c r="Q12" i="5" s="1"/>
  <c r="L34" i="4"/>
  <c r="N12" i="5" l="1"/>
  <c r="I34" i="4"/>
  <c r="P13" i="5" l="1"/>
  <c r="N13" i="5" l="1"/>
  <c r="O13" i="5"/>
  <c r="H34" i="4"/>
  <c r="F15" i="5" l="1"/>
  <c r="Q13" i="5" s="1"/>
</calcChain>
</file>

<file path=xl/sharedStrings.xml><?xml version="1.0" encoding="utf-8"?>
<sst xmlns="http://schemas.openxmlformats.org/spreadsheetml/2006/main" count="160" uniqueCount="128">
  <si>
    <t>ESTRATEGIAS</t>
  </si>
  <si>
    <t>PRODUCTOS</t>
  </si>
  <si>
    <t xml:space="preserve">RESPONSABLES </t>
  </si>
  <si>
    <t>INDICADORES</t>
  </si>
  <si>
    <t>PERIODO DE MEDICIÓN</t>
  </si>
  <si>
    <t>MAPA ESTRATEGICO</t>
  </si>
  <si>
    <t>PLAN ESTRATEGICO: "Calidad y Excelencia en el Control Fiscal" 2020-2021</t>
  </si>
  <si>
    <t xml:space="preserve">Informes Concluidos / Sujetos Vigilados </t>
  </si>
  <si>
    <t xml:space="preserve">Procesos Auditores Ejecutados / Procesos Auditores Programados </t>
  </si>
  <si>
    <t>Informes de denuncias con respuestas de fondo</t>
  </si>
  <si>
    <t>EJE ESTRATEGICO</t>
  </si>
  <si>
    <t>Planes de Mejoramiento Evaluados / Planes de Mejoramiento Suscritos</t>
  </si>
  <si>
    <t>Programa de Capacitación Ejecutado / Capacitaciones Programadas</t>
  </si>
  <si>
    <t>Sujetos de control capacitados / Sujetos Obligados a Rendir Cuenta</t>
  </si>
  <si>
    <t>Beneficios del control fiscal participativo</t>
  </si>
  <si>
    <t>Proceso de gestión de derechos de petición mejorado</t>
  </si>
  <si>
    <t>Solicitudes y peticiones tramitadas dentro de los términos / Peticiones Radicadas</t>
  </si>
  <si>
    <t>Informes y resultados en general del control fiscal participativo publicados</t>
  </si>
  <si>
    <t>Informes, estudios, investigaciones y resultados en general del control fiscal participativo publicados</t>
  </si>
  <si>
    <t>Contralor Departamental,
Contralor Auxiliar de Control Fiscal y Responsabilidad Fiscal
Directora Administrativa y Financiera y Profesional Universitario Participación Ciudadana</t>
  </si>
  <si>
    <t>Contralor Departamental,
y Profesional Universitario Participación Ciudadana</t>
  </si>
  <si>
    <t>Contralor Departamental y
Profesional Universitario Participación Ciudadana</t>
  </si>
  <si>
    <t>Informe de gestión del programa de Contralor Estudiantil</t>
  </si>
  <si>
    <t>Capacitar y fortalecer el conocimiento de los servidores públicos y particulares que ejecuten recursos públicos</t>
  </si>
  <si>
    <t>Servidores públicos y particulares capacitados</t>
  </si>
  <si>
    <t>Desarrollar las fases de sensibilización, inducción, capacitación, ejecución, seguimiento y evaluación del programa de Contralor Estudiantil en las Instituciones Educativas del Departamento del Guaviare</t>
  </si>
  <si>
    <t>Informe de capacitación, apoyo y fortalecimiento a veedurías ciudadanas en el departamento del Guaviare</t>
  </si>
  <si>
    <t>Contralor Departamental y PU Participación Ciudadana</t>
  </si>
  <si>
    <t>Informes de las finanzas y los recursos naturales comunicados / Informes de las finanzas y los recursos naturales contratados</t>
  </si>
  <si>
    <t xml:space="preserve">Contralor Departamental del Guaviare,                                              Contralor Auxiliar de Control Fiscal </t>
  </si>
  <si>
    <t>Informes de denuncias publicados / Total de denuncias Finalizadas</t>
  </si>
  <si>
    <t xml:space="preserve">Respuestas de Fondo en Denuncias dentro del término / Denuncias Radicadas </t>
  </si>
  <si>
    <t xml:space="preserve">Contralor Departamental del Guaviare,              Contralor Auxiliar de Control Fiscal </t>
  </si>
  <si>
    <t>Semestral</t>
  </si>
  <si>
    <t>Modelo de gestión de talento humano, los procesos y procedimientos actualizados.</t>
  </si>
  <si>
    <t>Manual de procesos y procedimientos adoptado e implementado</t>
  </si>
  <si>
    <t>Contralor 
Director Administrativo y Financiero</t>
  </si>
  <si>
    <t>semestral</t>
  </si>
  <si>
    <t>medición del clima organizacional</t>
  </si>
  <si>
    <t>Plan de capacitación, bienestar social y gestión del talento humano implementado</t>
  </si>
  <si>
    <t xml:space="preserve">Procedimientos ajustados y actualizados Área Financiera </t>
  </si>
  <si>
    <t>Procedimiento contable bajo Norma Internacional de Información Financiera</t>
  </si>
  <si>
    <t xml:space="preserve">Modelo integrado de planeación y gestión MIPG implementado </t>
  </si>
  <si>
    <t xml:space="preserve">Procesos revisados y actualizados/Total de procesos </t>
  </si>
  <si>
    <t>Contralor Departamental, Contralores Auxiliares, Director Administrativo</t>
  </si>
  <si>
    <t>Realizar convenios interadministrativos de apoyo</t>
  </si>
  <si>
    <t>Convenios suscritos</t>
  </si>
  <si>
    <t>Contralor Departamental,  Director Administrativo Financiero</t>
  </si>
  <si>
    <t>Infraestructura mejorada</t>
  </si>
  <si>
    <t>Cumplir con la implementación de la Estrategia de Gobierno digital</t>
  </si>
  <si>
    <t>porcentajes de cumplimientos conforme a la norma</t>
  </si>
  <si>
    <t xml:space="preserve">Contralor Departamental del Guaviare 
Comité interinstitucional
</t>
  </si>
  <si>
    <t>comunicación interna externa efectiva</t>
  </si>
  <si>
    <t>Contralor Contralor Departamental del Guaviare 
Dirección Administrativa y Financiero</t>
  </si>
  <si>
    <t>Procesos evaluados</t>
  </si>
  <si>
    <t>contralor
Contralores Auxiliares  
Director Administrativo y Financiero</t>
  </si>
  <si>
    <t>Guía de Auditoría Territorial actualizada y adoptada</t>
  </si>
  <si>
    <t>Contralor Departamental del Guaviare,                                              Contralor auxiliar de Responsabilidad fiscal y jurisdicción coactiva</t>
  </si>
  <si>
    <t>Estudios en los procesos de responsabilidad fiscal y jurisdicción coactiva</t>
  </si>
  <si>
    <t>Plan de intervención del Clima Organizacional - frente a las políticas y objetivos estratégicos</t>
  </si>
  <si>
    <t>Programa Anual de Estímulos, Incentivos y Reconocimientos</t>
  </si>
  <si>
    <t>Plan de estímulos, incentivos y reconocimientos implementado</t>
  </si>
  <si>
    <t>Programa anual de capacitación, Bienestar social y gestión del talento humano</t>
  </si>
  <si>
    <t>Planta Física modernizada</t>
  </si>
  <si>
    <t>Plan de Vigilancia y Control Fiscal ejecutado.</t>
  </si>
  <si>
    <t>Informes concluidos de calificación de cuentas rendidas.</t>
  </si>
  <si>
    <t>Planes de mejoramiento suscritos por los sujetos vigilados auditados evaluados.</t>
  </si>
  <si>
    <t>Fortalecimiento y capacitación de los sujetos vigilados para la rendición electrónica de las cuentas y la evaluación del sistema de control interno.</t>
  </si>
  <si>
    <t>Guía de Auditoría Territorial en el marco de las normas internacionales ISSAI.</t>
  </si>
  <si>
    <t>Informe del estado de las Finanzas Públicas y de los Recursos Naturales y del Ambiente concluidos.</t>
  </si>
  <si>
    <t>Programa adoptado de capacitación sobre la aplicación de la Guía de Auditoría Territorial en el marco de las Normas Internacionales ISSAI y actualización de normatividad aplicable al ejercicio fiscal.</t>
  </si>
  <si>
    <t>7.1.4. Tramitar y tomar decisiones de fondo dentro de la oportunidad en las actuaciones de responsabilidad fiscal y jurisdicción coactiva</t>
  </si>
  <si>
    <t>Realizar análisis y estudios en los procesos de responsabilidad fiscal y jurisdicción coactiva, que faciliten la toma de decisiones en indagaciones y procesos de responsabilidad fiscal.</t>
  </si>
  <si>
    <t>Decisiones de responsabilidad fiscal y jurisdicción coactiva tomadas en oportunidad.</t>
  </si>
  <si>
    <t>7.2.2. Gestionar con oportunidad el seguimiento a los recursos destinados a las emergencias y desastres y a la participación ciudadana para lograr la eficacia de la vigilancia ciudadana</t>
  </si>
  <si>
    <t>Seguimiento a las denuncias tramitadas a través del sistema de atención al ciudadano</t>
  </si>
  <si>
    <t>7.2.3. Aplicar los beneficios del control fiscal participativo como insumo del control fiscal micro promoviendo el cuidado de lo público por las organizaciones y la ciudadanía</t>
  </si>
  <si>
    <t>Apoyar las organizaciones civiles y veedurías del Departamento del Guaviare (capacitación, apoyo, fortalecimiento, acompañamiento)</t>
  </si>
  <si>
    <t>7.2.4.    Intensificar el fortalecimiento de la figura de Contralor Estudiantil en las Instituciones Educativas del Departamento del Guaviare</t>
  </si>
  <si>
    <t>7.3.4. Fortalecer el Sistema de Control Interno orientado a resultados de calidad- implementado el MIPG</t>
  </si>
  <si>
    <t xml:space="preserve">7.3.5. Gestionar la disponibilidad y optimizar la utilización de recursos:  físicos, financieros y tecnológicos orientados al cumplimiento de las funciones de la Contraloría Departamental del Guaviare. </t>
  </si>
  <si>
    <t xml:space="preserve">7.3.6. Garantizar disponibilidad de recursos físicos y el acceso a una infraestructura física adecuada con el fin de optimizar las condiciones laborales de los funcionarios, el clima organizacional y la función fiscal de atención y participación ciudadana. </t>
  </si>
  <si>
    <t xml:space="preserve">7.3.7. Fortalecer la infraestructura tecnológica y de gestión de la información en el marco del Gobierno Digital. </t>
  </si>
  <si>
    <t>7.3.8. Divulgar a la ciudadanía y funcionarios, los resultados de la gestión institucional con inmediatez y veracidad aplicando todas las herramientas tecnológicas disponibles</t>
  </si>
  <si>
    <t>Plan Estratégico de comunicaciones internas y externas.</t>
  </si>
  <si>
    <t>7.3.9. Fortalecer procesos de planeación, seguimiento, medición y evaluación de la gestión por resultados de todos los procesos de la Contraloría Departamental del Guaviare.</t>
  </si>
  <si>
    <t>Sistema de seguimiento y monitoreo, para garantizar el cumplimiento de los objetivos, metas estratégicas con indicadores de gestión.</t>
  </si>
  <si>
    <t>7.3.2.    Formar y desarrollar integralmente el Talento Humano de la Entidad con el objetivo de fortalecer competencias para coadyuvar al cumplimiento de los objetivos institucionales y la generación de cultura de prevención.</t>
  </si>
  <si>
    <t>7.3.3.    Fortalecer el modelo, los procesos y los procedimientos para la Gestión del Área Financiera (Presupuesto, Contabilidad, Tesorería e Inventarios).</t>
  </si>
  <si>
    <t>7.2.1. Tramitar de forma inmediata las alertas ciudadanas de riesgos en la gestión pública mejorando la eficacia del control fiscal y la confianza institucional</t>
  </si>
  <si>
    <t>7.2.5. Promoción y fortalecimiento de las organizaciones civiles para contribuir al cuidado de los recursos públicos</t>
  </si>
  <si>
    <t>JAIME LONDOÑO FLÓREZ
Contralor General del Departamento del Guaviare</t>
  </si>
  <si>
    <t xml:space="preserve">7.1.     VIGILAR LA GESTIÓN FISCAL CON EXCELENCIA Y ARTICULADO CON LOS MACROPROCESOS MISIONALES </t>
  </si>
  <si>
    <t xml:space="preserve">7.2.     FORTALECIMIENTO DEL CONTROL FISCAL PARTICIPATIVO CON CALIDAD </t>
  </si>
  <si>
    <t>7.3. FORTALECER EL TALENTO HUMANO, ASEGURAR EL FUNCIONAMIENTO Y LA ORGANIZACIÓN DE LA CONTRALORÍA DEPARTAMENTAL DEL GUAVIARE PARA EL LOGRO DE LOS RESULTADOS</t>
  </si>
  <si>
    <r>
      <t>7</t>
    </r>
    <r>
      <rPr>
        <sz val="11"/>
        <color rgb="FF000000"/>
        <rFont val="Futura Book"/>
        <family val="3"/>
      </rPr>
      <t>.1.1. Desarrollar el proceso de vigilancia y control fiscal de los sujetos que ejecutan recursos públicos bajo un enfoque de riesgos y articulado con los macro procesos misionales con efectividad</t>
    </r>
  </si>
  <si>
    <r>
      <t>7</t>
    </r>
    <r>
      <rPr>
        <sz val="11"/>
        <color rgb="FF000000"/>
        <rFont val="Futura Book"/>
        <family val="3"/>
      </rPr>
      <t>.1.2. Implementar herramientas de gestión del conocimiento que posibiliten la articulación y la evaluación de los macroprocesos misionales</t>
    </r>
  </si>
  <si>
    <r>
      <t>7</t>
    </r>
    <r>
      <rPr>
        <sz val="11"/>
        <color rgb="FF000000"/>
        <rFont val="Futura Book"/>
        <family val="3"/>
      </rPr>
      <t>.1.3. Tomar las decisiones de fondo originadas en los trámites y actuaciones de vigilancia fiscal dentro de la oportunidad legal.</t>
    </r>
  </si>
  <si>
    <r>
      <t>7.3</t>
    </r>
    <r>
      <rPr>
        <sz val="11"/>
        <color rgb="FF000000"/>
        <rFont val="Futura Book"/>
        <family val="3"/>
      </rPr>
      <t xml:space="preserve">.1.    Fortalecer el modelo, los procesos, los procedimientos para la gestión del talento humano de la Contraloría </t>
    </r>
  </si>
  <si>
    <t>CONTRALORIA GENERAL DEL DEPARTAMENTO DEL GUAVIARE</t>
  </si>
  <si>
    <t>TOTAL AVANCE</t>
  </si>
  <si>
    <t>CONTRALORÍA GENERAL DEL DEPARTAMENTO DEL GUAVIARE</t>
  </si>
  <si>
    <t>NIT  83200115-7</t>
  </si>
  <si>
    <t xml:space="preserve">Calidad y Excelencia en el Control Fiscal </t>
  </si>
  <si>
    <t>2020-2021</t>
  </si>
  <si>
    <t>INFORME DE SEGUIMIENTO AL AVANCE</t>
  </si>
  <si>
    <r>
      <t xml:space="preserve">Diferencia
</t>
    </r>
    <r>
      <rPr>
        <sz val="11"/>
        <color rgb="FFFFFFFF"/>
        <rFont val="Gill Sans MT"/>
        <family val="2"/>
      </rPr>
      <t>(ejecución faltante para completar la meta establecida)</t>
    </r>
  </si>
  <si>
    <t>Total de la ejecución acumulada a junio de 2020)</t>
  </si>
  <si>
    <t>Total Porcentual</t>
  </si>
  <si>
    <t>Plan de Estrátegico</t>
  </si>
  <si>
    <t>Vigilar la gestión fiscal con excelencia y articulado con los macroprocesos misionales</t>
  </si>
  <si>
    <t>Fortalecimiento del control fiscal participativo con calidad</t>
  </si>
  <si>
    <t>Fortalecer el talento humano, asegurar el funcionamiento y la organización de la contraloría departamental del Guaviare para el logro de los resultados</t>
  </si>
  <si>
    <t>Eje estratégico</t>
  </si>
  <si>
    <r>
      <rPr>
        <b/>
        <sz val="11"/>
        <color theme="0"/>
        <rFont val="Gill Sans MT"/>
        <family val="2"/>
      </rPr>
      <t>Avance 1° Semestre</t>
    </r>
    <r>
      <rPr>
        <sz val="11"/>
        <color theme="0"/>
        <rFont val="Gill Sans MT"/>
        <family val="2"/>
      </rPr>
      <t xml:space="preserve">
(ejecución acumulada a junio de 2020)</t>
    </r>
  </si>
  <si>
    <r>
      <t xml:space="preserve">Diferencia
</t>
    </r>
    <r>
      <rPr>
        <sz val="11"/>
        <color theme="0"/>
        <rFont val="Gill Sans MT"/>
        <family val="2"/>
      </rPr>
      <t>(ejecución faltante para completar la meta establecida)</t>
    </r>
  </si>
  <si>
    <t>PRIMER TRIMESTRE %</t>
  </si>
  <si>
    <t>AVANCE</t>
  </si>
  <si>
    <t>SEGUNDO TRIMESTRE%</t>
  </si>
  <si>
    <r>
      <t xml:space="preserve">TERCER TRIMESTRE </t>
    </r>
    <r>
      <rPr>
        <b/>
        <sz val="11"/>
        <color theme="0"/>
        <rFont val="Futura Book"/>
      </rPr>
      <t>%</t>
    </r>
  </si>
  <si>
    <r>
      <rPr>
        <b/>
        <sz val="11"/>
        <color rgb="FFFFFFFF"/>
        <rFont val="Gill Sans MT"/>
        <family val="2"/>
      </rPr>
      <t>Meta</t>
    </r>
    <r>
      <rPr>
        <sz val="11"/>
        <color rgb="FFFFFFFF"/>
        <rFont val="Gill Sans MT"/>
        <family val="2"/>
      </rPr>
      <t xml:space="preserve">
(ejecución total a diciembre de 2021)</t>
    </r>
  </si>
  <si>
    <t>Avance acumulado vigencia 2020</t>
  </si>
  <si>
    <r>
      <t xml:space="preserve">CUARTO TRIMESTRE </t>
    </r>
    <r>
      <rPr>
        <b/>
        <sz val="11"/>
        <color theme="0"/>
        <rFont val="Futura Book"/>
      </rPr>
      <t>%</t>
    </r>
  </si>
  <si>
    <t>CONSOLIDADO 2021</t>
  </si>
  <si>
    <t>Avance 2° trimestre  vigencia 2021</t>
  </si>
  <si>
    <r>
      <rPr>
        <b/>
        <sz val="11"/>
        <color rgb="FFFFFFFF"/>
        <rFont val="Gill Sans MT"/>
        <family val="2"/>
      </rPr>
      <t xml:space="preserve">Avance 2° trimestre </t>
    </r>
    <r>
      <rPr>
        <sz val="11"/>
        <color rgb="FFFFFFFF"/>
        <rFont val="Gill Sans MT"/>
        <family val="2"/>
      </rPr>
      <t xml:space="preserve">
(ejecución acumulada a JUNIO de 2021)</t>
    </r>
  </si>
  <si>
    <t>Procesos de responsabilidad fiscal y jurisdicción coactiva decididos dentro de los términos de ley</t>
  </si>
  <si>
    <t>Agendas ciudadanas para fortalecer la efectividad y transparencia de la gestión fiscal (Foros, capacitaciones, audiencias públicas, rendición de cuentas, alianzas estratégicas,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</si>
</sst>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mm\ yyyy"/>
    <numFmt numFmtId="165" formatCode="0.0%"/>
  </numFmts>
  <fonts count="33">
    <font>
      <sz val="11"/>
      <color theme="1"/>
      <name val="Arial"/>
      <family val="2"/>
    </font>
    <font>
      <b/>
      <sz val="11"/>
      <color theme="1"/>
      <name val="Futura Book"/>
      <family val="3"/>
    </font>
    <font>
      <sz val="11"/>
      <color theme="1"/>
      <name val="Futura Book"/>
      <family val="3"/>
    </font>
    <font>
      <b/>
      <sz val="11"/>
      <color theme="0"/>
      <name val="Futura Book"/>
      <family val="3"/>
    </font>
    <font>
      <sz val="11"/>
      <color theme="2" tint="-0.749992370372631"/>
      <name val="Futura Book"/>
      <family val="3"/>
    </font>
    <font>
      <sz val="11"/>
      <color rgb="FF000000"/>
      <name val="Futura Book"/>
      <family val="3"/>
    </font>
    <font>
      <sz val="11"/>
      <name val="Futura Book"/>
      <family val="3"/>
    </font>
    <font>
      <b/>
      <sz val="20"/>
      <name val="Futura Book"/>
      <family val="3"/>
    </font>
    <font>
      <sz val="11"/>
      <color theme="1"/>
      <name val="Arial"/>
      <family val="2"/>
    </font>
    <font>
      <sz val="18"/>
      <color theme="3"/>
      <name val="Cambria"/>
      <family val="2"/>
      <scheme val="major"/>
    </font>
    <font>
      <b/>
      <sz val="13"/>
      <color theme="3"/>
      <name val="Calibri"/>
      <family val="2"/>
      <scheme val="minor"/>
    </font>
    <font>
      <b/>
      <sz val="11"/>
      <color theme="3"/>
      <name val="Calibri"/>
      <family val="2"/>
      <scheme val="minor"/>
    </font>
    <font>
      <sz val="11"/>
      <color rgb="FF000000"/>
      <name val="Gill Sans MT"/>
      <family val="2"/>
    </font>
    <font>
      <b/>
      <sz val="12"/>
      <color rgb="FF000000"/>
      <name val="Gill Sans MT"/>
      <family val="2"/>
    </font>
    <font>
      <sz val="14"/>
      <color rgb="FF000000"/>
      <name val="Calibri"/>
      <family val="2"/>
    </font>
    <font>
      <b/>
      <sz val="14"/>
      <color rgb="FF000000"/>
      <name val="Calibri"/>
      <family val="2"/>
    </font>
    <font>
      <sz val="26"/>
      <color rgb="FF355A61"/>
      <name val="Gill Sans MT"/>
      <family val="2"/>
    </font>
    <font>
      <sz val="11"/>
      <color rgb="FF355A61"/>
      <name val="Cambria"/>
      <family val="2"/>
      <scheme val="major"/>
    </font>
    <font>
      <sz val="11"/>
      <color rgb="FF355A61"/>
      <name val="Gill Sans MT"/>
      <family val="2"/>
    </font>
    <font>
      <sz val="11"/>
      <color rgb="FFFFFFFF"/>
      <name val="Gill Sans MT"/>
      <family val="2"/>
    </font>
    <font>
      <b/>
      <sz val="11"/>
      <color rgb="FFFFFFFF"/>
      <name val="Gill Sans MT"/>
      <family val="2"/>
    </font>
    <font>
      <b/>
      <sz val="12"/>
      <color rgb="FF000000"/>
      <name val="Arial"/>
      <family val="2"/>
    </font>
    <font>
      <sz val="11"/>
      <color theme="1"/>
      <name val="Calibri"/>
      <family val="2"/>
    </font>
    <font>
      <sz val="11"/>
      <name val="Gill Sans MT"/>
      <family val="2"/>
    </font>
    <font>
      <b/>
      <sz val="14"/>
      <name val="Calibri"/>
      <family val="2"/>
    </font>
    <font>
      <sz val="11"/>
      <color rgb="FFFF0000"/>
      <name val="Gill Sans MT"/>
      <family val="2"/>
    </font>
    <font>
      <sz val="14"/>
      <color rgb="FFFF0000"/>
      <name val="Calibri"/>
      <family val="2"/>
    </font>
    <font>
      <sz val="11"/>
      <color theme="0"/>
      <name val="Gill Sans MT"/>
      <family val="2"/>
    </font>
    <font>
      <sz val="11"/>
      <color theme="0"/>
      <name val="Calibri"/>
      <family val="2"/>
    </font>
    <font>
      <b/>
      <sz val="11"/>
      <color theme="0"/>
      <name val="Gill Sans MT"/>
      <family val="2"/>
    </font>
    <font>
      <sz val="11"/>
      <color theme="0"/>
      <name val="Arial"/>
      <family val="2"/>
    </font>
    <font>
      <sz val="14"/>
      <color theme="0"/>
      <name val="Calibri"/>
      <family val="2"/>
    </font>
    <font>
      <b/>
      <sz val="11"/>
      <color theme="0"/>
      <name val="Futura Book"/>
    </font>
  </fonts>
  <fills count="9">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rgb="FFF2F2F2"/>
        <bgColor rgb="FF000000"/>
      </patternFill>
    </fill>
    <fill>
      <patternFill patternType="solid">
        <fgColor rgb="FFFFFFFF"/>
        <bgColor rgb="FF000000"/>
      </patternFill>
    </fill>
    <fill>
      <patternFill patternType="solid">
        <fgColor rgb="FF0070C0"/>
        <bgColor rgb="FF000000"/>
      </patternFill>
    </fill>
  </fills>
  <borders count="21">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rgb="FF002060"/>
      </left>
      <right/>
      <top style="medium">
        <color rgb="FF002060"/>
      </top>
      <bottom style="thin">
        <color rgb="FF002060"/>
      </bottom>
      <diagonal/>
    </border>
    <border>
      <left style="thin">
        <color rgb="FF002060"/>
      </left>
      <right/>
      <top style="thin">
        <color rgb="FF002060"/>
      </top>
      <bottom style="thin">
        <color rgb="FF002060"/>
      </bottom>
      <diagonal/>
    </border>
    <border>
      <left style="thin">
        <color rgb="FF002060"/>
      </left>
      <right/>
      <top style="thin">
        <color rgb="FF002060"/>
      </top>
      <bottom style="medium">
        <color rgb="FF00206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2060"/>
      </left>
      <right/>
      <top style="thin">
        <color rgb="FF002060"/>
      </top>
      <bottom/>
      <diagonal/>
    </border>
    <border>
      <left/>
      <right style="thin">
        <color indexed="64"/>
      </right>
      <top/>
      <bottom/>
      <diagonal/>
    </border>
    <border>
      <left/>
      <right/>
      <top/>
      <bottom style="thick">
        <color theme="4" tint="0.499984740745262"/>
      </bottom>
      <diagonal/>
    </border>
    <border>
      <left/>
      <right/>
      <top/>
      <bottom style="medium">
        <color theme="4" tint="0.39997558519241921"/>
      </bottom>
      <diagonal/>
    </border>
    <border>
      <left style="thin">
        <color rgb="FFFFFFFF"/>
      </left>
      <right style="thin">
        <color rgb="FFFFFFFF"/>
      </right>
      <top style="thin">
        <color rgb="FFFFFFFF"/>
      </top>
      <bottom style="thin">
        <color rgb="FFFFFFFF"/>
      </bottom>
      <diagonal/>
    </border>
    <border>
      <left/>
      <right/>
      <top/>
      <bottom style="thin">
        <color indexed="64"/>
      </bottom>
      <diagonal/>
    </border>
  </borders>
  <cellStyleXfs count="6">
    <xf numFmtId="0" fontId="0" fillId="0" borderId="0"/>
    <xf numFmtId="9" fontId="8" fillId="0" borderId="0" applyFont="0" applyFill="0" applyBorder="0" applyAlignment="0" applyProtection="0"/>
    <xf numFmtId="0" fontId="9" fillId="0" borderId="0" applyNumberFormat="0" applyFill="0" applyBorder="0" applyAlignment="0" applyProtection="0"/>
    <xf numFmtId="0" fontId="10" fillId="0" borderId="17" applyNumberFormat="0" applyFill="0" applyAlignment="0" applyProtection="0"/>
    <xf numFmtId="0" fontId="11" fillId="0" borderId="18" applyNumberFormat="0" applyFill="0" applyAlignment="0" applyProtection="0"/>
    <xf numFmtId="164" fontId="17" fillId="7" borderId="0" applyFill="0" applyBorder="0">
      <alignment horizontal="right"/>
    </xf>
  </cellStyleXfs>
  <cellXfs count="123">
    <xf numFmtId="0" fontId="0" fillId="0" borderId="0" xfId="0"/>
    <xf numFmtId="0" fontId="2" fillId="0" borderId="0" xfId="0" applyFont="1" applyAlignment="1">
      <alignment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5" fillId="3" borderId="4"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2" fillId="3" borderId="7" xfId="0" applyFont="1" applyFill="1" applyBorder="1" applyAlignment="1">
      <alignment horizontal="center" vertical="center" wrapText="1"/>
    </xf>
    <xf numFmtId="0" fontId="5" fillId="4" borderId="4" xfId="0" applyFont="1" applyFill="1" applyBorder="1" applyAlignment="1">
      <alignment horizontal="justify" vertical="center" wrapText="1"/>
    </xf>
    <xf numFmtId="0" fontId="2" fillId="4" borderId="4" xfId="0" applyFont="1" applyFill="1" applyBorder="1" applyAlignment="1">
      <alignment horizontal="justify" vertical="center" wrapText="1"/>
    </xf>
    <xf numFmtId="0" fontId="2" fillId="4" borderId="4" xfId="0" applyFont="1" applyFill="1" applyBorder="1" applyAlignment="1">
      <alignment vertical="center" wrapText="1"/>
    </xf>
    <xf numFmtId="0" fontId="5" fillId="4"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4" borderId="1" xfId="0" applyFont="1" applyFill="1" applyBorder="1" applyAlignment="1">
      <alignment vertical="center" wrapText="1"/>
    </xf>
    <xf numFmtId="0" fontId="5"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1" xfId="0" applyFont="1" applyFill="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2" borderId="9"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9" fontId="7" fillId="5" borderId="8" xfId="0" applyNumberFormat="1" applyFont="1" applyFill="1" applyBorder="1" applyAlignment="1">
      <alignment vertical="center"/>
    </xf>
    <xf numFmtId="0" fontId="12" fillId="6" borderId="0" xfId="0" applyFont="1" applyFill="1" applyAlignment="1">
      <alignment horizontal="left" wrapText="1" indent="1"/>
    </xf>
    <xf numFmtId="0" fontId="12" fillId="0" borderId="0" xfId="0" applyFont="1" applyAlignment="1">
      <alignment horizontal="left" wrapText="1" indent="1"/>
    </xf>
    <xf numFmtId="0" fontId="14" fillId="0" borderId="0" xfId="0" applyFont="1" applyAlignment="1">
      <alignment vertical="center"/>
    </xf>
    <xf numFmtId="0" fontId="14" fillId="0" borderId="0" xfId="0" applyFont="1" applyAlignment="1">
      <alignment horizontal="center" vertical="center"/>
    </xf>
    <xf numFmtId="0" fontId="12" fillId="7" borderId="0" xfId="0" applyFont="1" applyFill="1" applyAlignment="1">
      <alignment horizontal="left" wrapText="1" indent="1"/>
    </xf>
    <xf numFmtId="164" fontId="18" fillId="7" borderId="0" xfId="5" applyFont="1" applyFill="1" applyBorder="1" applyAlignment="1"/>
    <xf numFmtId="0" fontId="12" fillId="6" borderId="0" xfId="0" applyFont="1" applyFill="1" applyAlignment="1">
      <alignment vertical="center"/>
    </xf>
    <xf numFmtId="0" fontId="20" fillId="8" borderId="0" xfId="3" applyFont="1" applyFill="1" applyBorder="1" applyAlignment="1">
      <alignment horizontal="center" vertical="center"/>
    </xf>
    <xf numFmtId="0" fontId="19" fillId="8" borderId="0" xfId="4" applyFont="1" applyFill="1" applyBorder="1" applyAlignment="1">
      <alignment horizontal="center" vertical="center" wrapText="1"/>
    </xf>
    <xf numFmtId="0" fontId="20" fillId="8" borderId="0" xfId="4"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horizontal="left" wrapText="1" indent="1"/>
    </xf>
    <xf numFmtId="9" fontId="21" fillId="0" borderId="0" xfId="0" applyNumberFormat="1" applyFont="1"/>
    <xf numFmtId="0" fontId="22" fillId="0" borderId="0" xfId="0" applyFont="1" applyAlignment="1">
      <alignment vertical="center" wrapText="1"/>
    </xf>
    <xf numFmtId="0" fontId="23" fillId="0" borderId="0" xfId="0" applyFont="1" applyAlignment="1">
      <alignment horizontal="left" wrapText="1" indent="1"/>
    </xf>
    <xf numFmtId="0" fontId="23" fillId="0" borderId="0" xfId="0" applyFont="1" applyAlignment="1">
      <alignment vertical="center"/>
    </xf>
    <xf numFmtId="0" fontId="25" fillId="0" borderId="0" xfId="0" applyFont="1" applyFill="1" applyAlignment="1">
      <alignment horizontal="left" wrapText="1" indent="1"/>
    </xf>
    <xf numFmtId="0" fontId="26" fillId="0" borderId="0" xfId="0" applyFont="1" applyFill="1" applyAlignment="1">
      <alignment vertical="center"/>
    </xf>
    <xf numFmtId="0" fontId="26"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Alignment="1">
      <alignment horizontal="left" wrapText="1" indent="1"/>
    </xf>
    <xf numFmtId="0" fontId="27" fillId="0" borderId="0" xfId="0" applyFont="1" applyFill="1" applyAlignment="1">
      <alignment vertical="center"/>
    </xf>
    <xf numFmtId="0" fontId="28" fillId="0" borderId="19" xfId="0" applyFont="1" applyFill="1" applyBorder="1" applyAlignment="1">
      <alignment vertical="center" wrapText="1"/>
    </xf>
    <xf numFmtId="0" fontId="27" fillId="0" borderId="0" xfId="0" applyFont="1" applyFill="1" applyAlignment="1">
      <alignment vertical="center" wrapText="1"/>
    </xf>
    <xf numFmtId="0" fontId="27" fillId="0" borderId="0" xfId="4" applyFont="1" applyFill="1" applyBorder="1" applyAlignment="1">
      <alignment horizontal="center" vertical="center"/>
    </xf>
    <xf numFmtId="9" fontId="30" fillId="0" borderId="0" xfId="0" applyNumberFormat="1" applyFont="1" applyFill="1" applyAlignment="1">
      <alignment horizontal="right"/>
    </xf>
    <xf numFmtId="9" fontId="27" fillId="0" borderId="0" xfId="0" applyNumberFormat="1" applyFont="1" applyFill="1" applyAlignment="1">
      <alignment horizontal="right" wrapText="1" indent="1"/>
    </xf>
    <xf numFmtId="0" fontId="29" fillId="0" borderId="0" xfId="4" applyFont="1" applyFill="1" applyBorder="1" applyAlignment="1">
      <alignment horizontal="center" vertical="center"/>
    </xf>
    <xf numFmtId="9" fontId="27" fillId="0" borderId="0" xfId="1" applyFont="1" applyFill="1" applyBorder="1" applyAlignment="1">
      <alignment horizontal="right" wrapText="1" indent="1"/>
    </xf>
    <xf numFmtId="9" fontId="2" fillId="0" borderId="0" xfId="1" applyFont="1" applyAlignment="1">
      <alignment vertical="center"/>
    </xf>
    <xf numFmtId="0" fontId="25" fillId="0" borderId="0" xfId="0" applyFont="1" applyAlignment="1">
      <alignment horizontal="left" wrapText="1" indent="1"/>
    </xf>
    <xf numFmtId="0" fontId="26" fillId="0" borderId="0" xfId="0" applyFont="1" applyAlignment="1">
      <alignment vertical="center"/>
    </xf>
    <xf numFmtId="0" fontId="26" fillId="0" borderId="0" xfId="0" applyFont="1" applyAlignment="1">
      <alignment horizontal="center" vertical="center" wrapText="1"/>
    </xf>
    <xf numFmtId="0" fontId="25" fillId="0" borderId="0" xfId="0" applyFont="1" applyAlignment="1">
      <alignment vertical="center"/>
    </xf>
    <xf numFmtId="165" fontId="2" fillId="0" borderId="0" xfId="1" applyNumberFormat="1" applyFont="1" applyAlignment="1">
      <alignmen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Alignment="1">
      <alignment horizontal="center" vertical="center" wrapText="1"/>
    </xf>
    <xf numFmtId="9" fontId="2" fillId="0" borderId="2" xfId="0" applyNumberFormat="1" applyFont="1" applyBorder="1" applyAlignment="1">
      <alignment horizontal="center" vertical="center"/>
    </xf>
    <xf numFmtId="9" fontId="2" fillId="0" borderId="13" xfId="0" applyNumberFormat="1" applyFont="1" applyBorder="1" applyAlignment="1">
      <alignment horizontal="center" vertical="center"/>
    </xf>
    <xf numFmtId="9" fontId="2" fillId="0" borderId="0" xfId="0" applyNumberFormat="1" applyFont="1" applyAlignment="1">
      <alignment vertical="center"/>
    </xf>
    <xf numFmtId="0" fontId="20" fillId="8" borderId="0" xfId="3" applyFont="1" applyFill="1" applyBorder="1" applyAlignment="1">
      <alignment horizontal="center" vertical="center" wrapText="1"/>
    </xf>
    <xf numFmtId="9" fontId="22" fillId="0" borderId="0" xfId="1" applyFont="1" applyAlignment="1">
      <alignment vertical="center" wrapText="1"/>
    </xf>
    <xf numFmtId="9" fontId="0" fillId="0" borderId="0" xfId="0" applyNumberFormat="1" applyAlignment="1">
      <alignment vertical="center"/>
    </xf>
    <xf numFmtId="9" fontId="2" fillId="0" borderId="8" xfId="0" applyNumberFormat="1" applyFont="1" applyBorder="1" applyAlignment="1">
      <alignment horizontal="center" vertical="center"/>
    </xf>
    <xf numFmtId="0" fontId="2" fillId="0" borderId="8" xfId="0" applyFont="1" applyBorder="1" applyAlignment="1">
      <alignment horizontal="center" vertical="center"/>
    </xf>
    <xf numFmtId="0" fontId="5" fillId="4" borderId="1" xfId="0" applyFont="1" applyFill="1" applyBorder="1" applyAlignment="1">
      <alignment horizontal="justify" vertical="center" wrapText="1"/>
    </xf>
    <xf numFmtId="0" fontId="5" fillId="4" borderId="7" xfId="0" applyFont="1" applyFill="1" applyBorder="1" applyAlignment="1">
      <alignment horizontal="justify" vertical="center" wrapText="1"/>
    </xf>
    <xf numFmtId="9" fontId="2" fillId="0" borderId="13" xfId="0" applyNumberFormat="1" applyFont="1" applyBorder="1" applyAlignment="1">
      <alignment horizontal="center" vertical="center"/>
    </xf>
    <xf numFmtId="9" fontId="2" fillId="0" borderId="14" xfId="0" applyNumberFormat="1" applyFont="1" applyBorder="1" applyAlignment="1">
      <alignment horizontal="center" vertical="center"/>
    </xf>
    <xf numFmtId="9" fontId="2" fillId="0" borderId="2"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7" xfId="0" applyFont="1" applyFill="1" applyBorder="1" applyAlignment="1">
      <alignment horizontal="justify"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0" borderId="20" xfId="0" applyFont="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5" borderId="0" xfId="0" applyFont="1" applyFill="1" applyBorder="1" applyAlignment="1">
      <alignment horizontal="center" vertical="center"/>
    </xf>
    <xf numFmtId="0" fontId="7" fillId="5" borderId="16" xfId="0" applyFont="1" applyFill="1" applyBorder="1" applyAlignment="1">
      <alignment horizontal="center" vertical="center"/>
    </xf>
    <xf numFmtId="0" fontId="2" fillId="4" borderId="1"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9" fillId="6" borderId="0" xfId="0" applyFont="1" applyFill="1" applyAlignment="1">
      <alignment horizontal="center"/>
    </xf>
    <xf numFmtId="0" fontId="12" fillId="6" borderId="0" xfId="0" applyFont="1" applyFill="1" applyAlignment="1">
      <alignment horizontal="center" wrapText="1"/>
    </xf>
    <xf numFmtId="0" fontId="15" fillId="0" borderId="0" xfId="0" applyFont="1" applyAlignment="1">
      <alignment horizontal="center"/>
    </xf>
    <xf numFmtId="0" fontId="24" fillId="0" borderId="0" xfId="0" applyFont="1" applyAlignment="1">
      <alignment horizontal="center"/>
    </xf>
    <xf numFmtId="0" fontId="16" fillId="7" borderId="0" xfId="2" applyFont="1" applyFill="1" applyBorder="1" applyAlignment="1">
      <alignment horizontal="center"/>
    </xf>
    <xf numFmtId="0" fontId="15" fillId="0" borderId="0" xfId="0" applyFont="1" applyAlignment="1">
      <alignment horizontal="center" vertical="center"/>
    </xf>
    <xf numFmtId="0" fontId="13" fillId="6" borderId="0" xfId="0" applyFont="1" applyFill="1" applyAlignment="1">
      <alignment horizontal="center" wrapText="1"/>
    </xf>
  </cellXfs>
  <cellStyles count="6">
    <cellStyle name="Fecha" xfId="5" xr:uid="{00000000-0005-0000-0000-000000000000}"/>
    <cellStyle name="Normal" xfId="0" builtinId="0"/>
    <cellStyle name="Porcentaje" xfId="1" builtinId="5"/>
    <cellStyle name="Título" xfId="2" builtinId="15"/>
    <cellStyle name="Título 2" xfId="3" builtinId="17"/>
    <cellStyle name="Título 3" xfId="4" builtinId="18"/>
  </cellStyles>
  <dxfs count="15">
    <dxf>
      <numFmt numFmtId="13" formatCode="0%"/>
    </dxf>
    <dxf>
      <numFmt numFmtId="13" formatCode="0%"/>
    </dxf>
    <dxf>
      <font>
        <b val="0"/>
        <i val="0"/>
        <strike val="0"/>
        <condense val="0"/>
        <extend val="0"/>
        <outline val="0"/>
        <shadow val="0"/>
        <u val="none"/>
        <vertAlign val="baseline"/>
        <sz val="11"/>
        <color rgb="FF000000"/>
        <name val="Gill Sans MT"/>
        <scheme val="none"/>
      </font>
      <alignment horizontal="left" vertical="bottom" textRotation="0" wrapText="1" indent="1" justifyLastLine="0" shrinkToFit="0" readingOrder="0"/>
    </dxf>
    <dxf>
      <font>
        <b val="0"/>
        <i val="0"/>
        <strike val="0"/>
        <condense val="0"/>
        <extend val="0"/>
        <outline val="0"/>
        <shadow val="0"/>
        <u val="none"/>
        <vertAlign val="baseline"/>
        <sz val="11"/>
        <color theme="1"/>
        <name val="Calibri"/>
        <scheme val="none"/>
      </font>
      <numFmt numFmtId="13" formatCode="0%"/>
      <alignment horizontal="general" vertical="center" textRotation="0" wrapText="1" indent="0" justifyLastLine="0" shrinkToFit="0" readingOrder="0"/>
    </dxf>
    <dxf>
      <font>
        <b val="0"/>
        <i val="0"/>
        <strike val="0"/>
        <condense val="0"/>
        <extend val="0"/>
        <outline val="0"/>
        <shadow val="0"/>
        <u val="none"/>
        <vertAlign val="baseline"/>
        <sz val="11"/>
        <color rgb="FF000000"/>
        <name val="Gill Sans MT"/>
        <scheme val="none"/>
      </font>
      <alignment horizontal="left" vertical="bottom" textRotation="0" wrapText="1" indent="1"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Gill Sans MT"/>
        <scheme val="none"/>
      </font>
      <alignment horizontal="left" vertical="bottom" textRotation="0" wrapText="1" indent="1" justifyLastLine="0" shrinkToFit="0" readingOrder="0"/>
    </dxf>
    <dxf>
      <protection locked="1" hidden="0"/>
    </dxf>
    <dxf>
      <protection locked="1" hidden="0"/>
    </dxf>
    <dxf>
      <font>
        <strike val="0"/>
        <outline val="0"/>
        <shadow val="0"/>
        <u val="none"/>
        <vertAlign val="baseline"/>
        <sz val="11"/>
        <color rgb="FFFFFFFF"/>
        <name val="Gill Sans MT"/>
        <scheme val="none"/>
      </font>
      <fill>
        <patternFill patternType="solid">
          <fgColor rgb="FF000000"/>
          <bgColor rgb="FF0070C0"/>
        </patternFill>
      </fill>
      <protection locked="1" hidden="0"/>
    </dxf>
    <dxf>
      <font>
        <color rgb="FFDA0000"/>
      </font>
    </dxf>
    <dxf>
      <fill>
        <patternFill>
          <bgColor rgb="FFF0F3D6"/>
        </patternFill>
      </fill>
    </dxf>
    <dxf>
      <font>
        <b val="0"/>
        <i val="0"/>
        <color rgb="FF000000"/>
      </font>
      <fill>
        <patternFill patternType="solid">
          <fgColor rgb="FF62799E"/>
          <bgColor rgb="FFF0F3D6"/>
        </patternFill>
      </fill>
      <border>
        <top style="thin">
          <color rgb="FFFFFFFF"/>
        </top>
      </border>
    </dxf>
    <dxf>
      <font>
        <color rgb="FF355A61"/>
      </font>
      <fill>
        <patternFill patternType="solid">
          <fgColor rgb="FF62799E"/>
          <bgColor rgb="FFB1C9B3"/>
        </patternFill>
      </fill>
      <border>
        <bottom style="thin">
          <color rgb="FFFFFFFF"/>
        </bottom>
      </border>
    </dxf>
    <dxf>
      <font>
        <b val="0"/>
        <i val="0"/>
        <color rgb="FF000000"/>
      </font>
      <fill>
        <patternFill patternType="solid">
          <fgColor auto="1"/>
          <bgColor rgb="FFE9E9E2"/>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s>
  <tableStyles count="1" defaultTableStyle="TableStyleMedium2" defaultPivotStyle="PivotStyleLight16">
    <tableStyle name="Presupuesto mensual" pivot="0" count="4" xr9:uid="{00000000-0011-0000-FFFF-FFFF00000000}">
      <tableStyleElement type="wholeTable" dxfId="14"/>
      <tableStyleElement type="headerRow" dxfId="13"/>
      <tableStyleElement type="totalRow" dxfId="12"/>
      <tableStyleElement type="lastColumn" dxfId="11"/>
    </tableStyle>
  </tableStyles>
  <colors>
    <mruColors>
      <color rgb="FFF7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265754402058966"/>
          <c:y val="0.2360239865850102"/>
          <c:w val="0.48290497668373977"/>
          <c:h val="0.69082239720034999"/>
        </c:manualLayout>
      </c:layout>
      <c:doughnutChart>
        <c:varyColors val="1"/>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3265754402058966"/>
          <c:y val="0.2360239865850102"/>
          <c:w val="0.48290497668373977"/>
          <c:h val="0.69082239720034999"/>
        </c:manualLayout>
      </c:layout>
      <c:doughnutChart>
        <c:varyColors val="1"/>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SEGUMIENTO'!$N$11</c:f>
              <c:strCache>
                <c:ptCount val="1"/>
                <c:pt idx="0">
                  <c:v>Vigilar la gestión fiscal con excelencia y articulado con los macroprocesos misionales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CBEE-4D8E-BDDB-7125C00DF5D7}"/>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C-CBEE-4D8E-BDDB-7125C00DF5D7}"/>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CBEE-4D8E-BDDB-7125C00DF5D7}"/>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CBEE-4D8E-BDDB-7125C00DF5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SEGUMIENTO'!$N$12:$N$13</c:f>
              <c:numCache>
                <c:formatCode>0%</c:formatCode>
                <c:ptCount val="2"/>
                <c:pt idx="0">
                  <c:v>0.65999999999999992</c:v>
                </c:pt>
                <c:pt idx="1">
                  <c:v>0.34000000000000008</c:v>
                </c:pt>
              </c:numCache>
            </c:numRef>
          </c:val>
          <c:extLst>
            <c:ext xmlns:c16="http://schemas.microsoft.com/office/drawing/2014/chart" uri="{C3380CC4-5D6E-409C-BE32-E72D297353CC}">
              <c16:uniqueId val="{00000000-CBEE-4D8E-BDDB-7125C00DF5D7}"/>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SEGUMIENTO'!$O$11</c:f>
              <c:strCache>
                <c:ptCount val="1"/>
                <c:pt idx="0">
                  <c:v>Fortalecimiento del control fiscal participativo con calidad</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990-467A-8984-A13E5A4F8233}"/>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990-467A-8984-A13E5A4F8233}"/>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990-467A-8984-A13E5A4F8233}"/>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990-467A-8984-A13E5A4F823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SEGUMIENTO'!$O$12:$O$13</c:f>
              <c:numCache>
                <c:formatCode>0%</c:formatCode>
                <c:ptCount val="2"/>
                <c:pt idx="0">
                  <c:v>0.755</c:v>
                </c:pt>
                <c:pt idx="1">
                  <c:v>0.245</c:v>
                </c:pt>
              </c:numCache>
            </c:numRef>
          </c:val>
          <c:extLst>
            <c:ext xmlns:c16="http://schemas.microsoft.com/office/drawing/2014/chart" uri="{C3380CC4-5D6E-409C-BE32-E72D297353CC}">
              <c16:uniqueId val="{00000004-0990-467A-8984-A13E5A4F8233}"/>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SEGUMIENTO'!$P$11</c:f>
              <c:strCache>
                <c:ptCount val="1"/>
                <c:pt idx="0">
                  <c:v>Fortalecer el talento humano, asegurar el funcionamiento y la organización de la contraloría departamental del Guaviare para el logro de los resultados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172-484C-8DC1-C1ED4B977108}"/>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1172-484C-8DC1-C1ED4B977108}"/>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172-484C-8DC1-C1ED4B977108}"/>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172-484C-8DC1-C1ED4B97710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SEGUMIENTO'!$P$12:$P$13</c:f>
              <c:numCache>
                <c:formatCode>0%</c:formatCode>
                <c:ptCount val="2"/>
                <c:pt idx="0">
                  <c:v>0.69</c:v>
                </c:pt>
                <c:pt idx="1">
                  <c:v>0.31000000000000005</c:v>
                </c:pt>
              </c:numCache>
            </c:numRef>
          </c:val>
          <c:extLst>
            <c:ext xmlns:c16="http://schemas.microsoft.com/office/drawing/2014/chart" uri="{C3380CC4-5D6E-409C-BE32-E72D297353CC}">
              <c16:uniqueId val="{00000004-1172-484C-8DC1-C1ED4B977108}"/>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Total de la ejecución acumulada a JUNIO de 2021</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doughnutChart>
        <c:varyColors val="1"/>
        <c:ser>
          <c:idx val="0"/>
          <c:order val="0"/>
          <c:tx>
            <c:strRef>
              <c:f>'INFORME DE SEGUMIENTO'!$Q$11</c:f>
              <c:strCache>
                <c:ptCount val="1"/>
                <c:pt idx="0">
                  <c:v>Total de la ejecución acumulada a junio de 2020)</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6AC-4668-A5F0-BDBDE05D270C}"/>
              </c:ext>
            </c:extLst>
          </c:dPt>
          <c:dPt>
            <c:idx val="1"/>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6AC-4668-A5F0-BDBDE05D270C}"/>
              </c:ext>
            </c:extLst>
          </c:dPt>
          <c:dLbls>
            <c:dLbl>
              <c:idx val="0"/>
              <c:tx>
                <c:rich>
                  <a:bodyPr/>
                  <a:lstStyle/>
                  <a:p>
                    <a:fld id="{DB34BF92-69E7-4427-B3BF-9FFF27F8FF03}"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6AC-4668-A5F0-BDBDE05D270C}"/>
                </c:ext>
              </c:extLst>
            </c:dLbl>
            <c:dLbl>
              <c:idx val="1"/>
              <c:tx>
                <c:rich>
                  <a:bodyPr/>
                  <a:lstStyle/>
                  <a:p>
                    <a:fld id="{D6095413-1D45-485F-8265-B0539A06B796}" type="VALUE">
                      <a:rPr lang="en-US"/>
                      <a:pPr/>
                      <a:t>[VALOR]</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6AC-4668-A5F0-BDBDE05D270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'INFORME DE SEGUMIENTO'!$M$12:$M$13</c:f>
              <c:strCache>
                <c:ptCount val="2"/>
                <c:pt idx="0">
                  <c:v>Avance 1° Semestre
(ejecución acumulada a junio de 2020)</c:v>
                </c:pt>
                <c:pt idx="1">
                  <c:v>Diferencia
(ejecución faltante para completar la meta establecida)</c:v>
                </c:pt>
              </c:strCache>
            </c:strRef>
          </c:cat>
          <c:val>
            <c:numRef>
              <c:f>'INFORME DE SEGUMIENTO'!$Q$12:$Q$13</c:f>
              <c:numCache>
                <c:formatCode>0%</c:formatCode>
                <c:ptCount val="2"/>
                <c:pt idx="0">
                  <c:v>0.70166666666666666</c:v>
                </c:pt>
                <c:pt idx="1">
                  <c:v>0.29833333333333339</c:v>
                </c:pt>
              </c:numCache>
            </c:numRef>
          </c:val>
          <c:extLst>
            <c:ext xmlns:c16="http://schemas.microsoft.com/office/drawing/2014/chart" uri="{C3380CC4-5D6E-409C-BE32-E72D297353CC}">
              <c16:uniqueId val="{00000004-36AC-4668-A5F0-BDBDE05D270C}"/>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'INFORME DE SEGUMIENTO'!$E$11</c:f>
              <c:strCache>
                <c:ptCount val="1"/>
                <c:pt idx="0">
                  <c:v>Avance 2° trimestre 
(ejecución acumulada a JUNIO de 2021)</c:v>
                </c:pt>
              </c:strCache>
            </c:strRef>
          </c:tx>
          <c:spPr>
            <a:solidFill>
              <a:schemeClr val="accent1"/>
            </a:solidFill>
            <a:ln>
              <a:noFill/>
            </a:ln>
            <a:effectLst/>
          </c:spPr>
          <c:invertIfNegative val="0"/>
          <c:cat>
            <c:strRef>
              <c:f>'INFORME DE SEGUMIENTO'!$B$12:$B$15</c:f>
              <c:strCache>
                <c:ptCount val="4"/>
                <c:pt idx="0">
                  <c:v>Vigilar la gestión fiscal con excelencia y articulado con los macroprocesos misionales</c:v>
                </c:pt>
                <c:pt idx="1">
                  <c:v>Fortalecimiento del control fiscal participativo con calidad</c:v>
                </c:pt>
                <c:pt idx="2">
                  <c:v>Fortalecer el talento humano, asegurar el funcionamiento y la organización de la contraloría departamental del Guaviare para el logro de los resultados</c:v>
                </c:pt>
                <c:pt idx="3">
                  <c:v>Total Porcentual</c:v>
                </c:pt>
              </c:strCache>
            </c:strRef>
          </c:cat>
          <c:val>
            <c:numRef>
              <c:f>'INFORME DE SEGUMIENTO'!$E$12:$E$15</c:f>
              <c:numCache>
                <c:formatCode>0%</c:formatCode>
                <c:ptCount val="4"/>
                <c:pt idx="0">
                  <c:v>0.65999999999999992</c:v>
                </c:pt>
                <c:pt idx="1">
                  <c:v>0.755</c:v>
                </c:pt>
                <c:pt idx="2">
                  <c:v>0.69</c:v>
                </c:pt>
                <c:pt idx="3">
                  <c:v>0.70166666666666666</c:v>
                </c:pt>
              </c:numCache>
            </c:numRef>
          </c:val>
          <c:extLst>
            <c:ext xmlns:c16="http://schemas.microsoft.com/office/drawing/2014/chart" uri="{C3380CC4-5D6E-409C-BE32-E72D297353CC}">
              <c16:uniqueId val="{00000000-4528-4B81-940B-863EFD4B8279}"/>
            </c:ext>
          </c:extLst>
        </c:ser>
        <c:ser>
          <c:idx val="1"/>
          <c:order val="1"/>
          <c:tx>
            <c:strRef>
              <c:f>'INFORME DE SEGUMIENTO'!$F$11</c:f>
              <c:strCache>
                <c:ptCount val="1"/>
                <c:pt idx="0">
                  <c:v>Diferencia
(ejecución faltante para completar la meta establecida)</c:v>
                </c:pt>
              </c:strCache>
            </c:strRef>
          </c:tx>
          <c:spPr>
            <a:solidFill>
              <a:schemeClr val="accent3"/>
            </a:solidFill>
            <a:ln>
              <a:noFill/>
            </a:ln>
            <a:effectLst/>
          </c:spPr>
          <c:invertIfNegative val="0"/>
          <c:cat>
            <c:strRef>
              <c:f>'INFORME DE SEGUMIENTO'!$B$12:$B$15</c:f>
              <c:strCache>
                <c:ptCount val="4"/>
                <c:pt idx="0">
                  <c:v>Vigilar la gestión fiscal con excelencia y articulado con los macroprocesos misionales</c:v>
                </c:pt>
                <c:pt idx="1">
                  <c:v>Fortalecimiento del control fiscal participativo con calidad</c:v>
                </c:pt>
                <c:pt idx="2">
                  <c:v>Fortalecer el talento humano, asegurar el funcionamiento y la organización de la contraloría departamental del Guaviare para el logro de los resultados</c:v>
                </c:pt>
                <c:pt idx="3">
                  <c:v>Total Porcentual</c:v>
                </c:pt>
              </c:strCache>
            </c:strRef>
          </c:cat>
          <c:val>
            <c:numRef>
              <c:f>'INFORME DE SEGUMIENTO'!$F$12:$F$15</c:f>
              <c:numCache>
                <c:formatCode>0%</c:formatCode>
                <c:ptCount val="4"/>
                <c:pt idx="0">
                  <c:v>0.34000000000000008</c:v>
                </c:pt>
                <c:pt idx="1">
                  <c:v>0.245</c:v>
                </c:pt>
                <c:pt idx="2">
                  <c:v>0.31000000000000005</c:v>
                </c:pt>
                <c:pt idx="3">
                  <c:v>0.29833333333333339</c:v>
                </c:pt>
              </c:numCache>
            </c:numRef>
          </c:val>
          <c:extLst>
            <c:ext xmlns:c16="http://schemas.microsoft.com/office/drawing/2014/chart" uri="{C3380CC4-5D6E-409C-BE32-E72D297353CC}">
              <c16:uniqueId val="{00000001-4528-4B81-940B-863EFD4B8279}"/>
            </c:ext>
          </c:extLst>
        </c:ser>
        <c:dLbls>
          <c:showLegendKey val="0"/>
          <c:showVal val="0"/>
          <c:showCatName val="0"/>
          <c:showSerName val="0"/>
          <c:showPercent val="0"/>
          <c:showBubbleSize val="0"/>
        </c:dLbls>
        <c:gapWidth val="150"/>
        <c:overlap val="100"/>
        <c:axId val="1228523807"/>
        <c:axId val="1103144959"/>
      </c:barChart>
      <c:catAx>
        <c:axId val="12285238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1103144959"/>
        <c:crosses val="autoZero"/>
        <c:auto val="1"/>
        <c:lblAlgn val="ctr"/>
        <c:lblOffset val="100"/>
        <c:noMultiLvlLbl val="0"/>
      </c:catAx>
      <c:valAx>
        <c:axId val="110314495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85238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184669</xdr:colOff>
      <xdr:row>0</xdr:row>
      <xdr:rowOff>29158</xdr:rowOff>
    </xdr:from>
    <xdr:to>
      <xdr:col>1</xdr:col>
      <xdr:colOff>612322</xdr:colOff>
      <xdr:row>2</xdr:row>
      <xdr:rowOff>145791</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492" t="10243" r="15067" b="13232"/>
        <a:stretch/>
      </xdr:blipFill>
      <xdr:spPr bwMode="auto">
        <a:xfrm>
          <a:off x="485970" y="29158"/>
          <a:ext cx="427653" cy="52484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106099</xdr:colOff>
      <xdr:row>1</xdr:row>
      <xdr:rowOff>19050</xdr:rowOff>
    </xdr:from>
    <xdr:to>
      <xdr:col>1</xdr:col>
      <xdr:colOff>1026149</xdr:colOff>
      <xdr:row>5</xdr:row>
      <xdr:rowOff>66675</xdr:rowOff>
    </xdr:to>
    <xdr:pic>
      <xdr:nvPicPr>
        <xdr:cNvPr id="2" name="Imagen 1">
          <a:extLst>
            <a:ext uri="{FF2B5EF4-FFF2-40B4-BE49-F238E27FC236}">
              <a16:creationId xmlns:a16="http://schemas.microsoft.com/office/drawing/2014/main" id="{E64FB5E3-C24B-48D4-AFED-CDBBE0A4FFF0}"/>
            </a:ext>
          </a:extLst>
        </xdr:cNvPr>
        <xdr:cNvPicPr>
          <a:picLocks noChangeAspect="1"/>
        </xdr:cNvPicPr>
      </xdr:nvPicPr>
      <xdr:blipFill rotWithShape="1">
        <a:blip xmlns:r="http://schemas.openxmlformats.org/officeDocument/2006/relationships" r:embed="rId1"/>
        <a:srcRect t="8940" r="2857" b="10592"/>
        <a:stretch/>
      </xdr:blipFill>
      <xdr:spPr>
        <a:xfrm>
          <a:off x="106099" y="238125"/>
          <a:ext cx="1234375" cy="1009650"/>
        </a:xfrm>
        <a:prstGeom prst="rect">
          <a:avLst/>
        </a:prstGeom>
      </xdr:spPr>
    </xdr:pic>
    <xdr:clientData/>
  </xdr:twoCellAnchor>
  <xdr:twoCellAnchor>
    <xdr:from>
      <xdr:col>0</xdr:col>
      <xdr:colOff>295275</xdr:colOff>
      <xdr:row>15</xdr:row>
      <xdr:rowOff>104775</xdr:rowOff>
    </xdr:from>
    <xdr:to>
      <xdr:col>4</xdr:col>
      <xdr:colOff>1400175</xdr:colOff>
      <xdr:row>16</xdr:row>
      <xdr:rowOff>2486025</xdr:rowOff>
    </xdr:to>
    <xdr:graphicFrame macro="">
      <xdr:nvGraphicFramePr>
        <xdr:cNvPr id="4" name="Gráfico 3">
          <a:extLst>
            <a:ext uri="{FF2B5EF4-FFF2-40B4-BE49-F238E27FC236}">
              <a16:creationId xmlns:a16="http://schemas.microsoft.com/office/drawing/2014/main" id="{D832CC06-AF28-4BB0-A665-EDDBFC225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1133475</xdr:colOff>
      <xdr:row>15</xdr:row>
      <xdr:rowOff>104775</xdr:rowOff>
    </xdr:from>
    <xdr:to>
      <xdr:col>6</xdr:col>
      <xdr:colOff>1600200</xdr:colOff>
      <xdr:row>17</xdr:row>
      <xdr:rowOff>0</xdr:rowOff>
    </xdr:to>
    <xdr:graphicFrame macro="">
      <xdr:nvGraphicFramePr>
        <xdr:cNvPr id="5" name="Gráfico 4">
          <a:extLst>
            <a:ext uri="{FF2B5EF4-FFF2-40B4-BE49-F238E27FC236}">
              <a16:creationId xmlns:a16="http://schemas.microsoft.com/office/drawing/2014/main" id="{B37AF617-3A32-4842-BB5A-B59E6352E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223837</xdr:colOff>
      <xdr:row>16</xdr:row>
      <xdr:rowOff>9525</xdr:rowOff>
    </xdr:from>
    <xdr:to>
      <xdr:col>5</xdr:col>
      <xdr:colOff>76200</xdr:colOff>
      <xdr:row>17</xdr:row>
      <xdr:rowOff>723900</xdr:rowOff>
    </xdr:to>
    <xdr:graphicFrame macro="">
      <xdr:nvGraphicFramePr>
        <xdr:cNvPr id="6" name="Gráfico 5">
          <a:extLst>
            <a:ext uri="{FF2B5EF4-FFF2-40B4-BE49-F238E27FC236}">
              <a16:creationId xmlns:a16="http://schemas.microsoft.com/office/drawing/2014/main" id="{41347873-27F9-48B0-8F67-AE7BF0E067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1104900</xdr:colOff>
      <xdr:row>16</xdr:row>
      <xdr:rowOff>9525</xdr:rowOff>
    </xdr:from>
    <xdr:to>
      <xdr:col>7</xdr:col>
      <xdr:colOff>147638</xdr:colOff>
      <xdr:row>17</xdr:row>
      <xdr:rowOff>723900</xdr:rowOff>
    </xdr:to>
    <xdr:graphicFrame macro="">
      <xdr:nvGraphicFramePr>
        <xdr:cNvPr id="8" name="Gráfico 7">
          <a:extLst>
            <a:ext uri="{FF2B5EF4-FFF2-40B4-BE49-F238E27FC236}">
              <a16:creationId xmlns:a16="http://schemas.microsoft.com/office/drawing/2014/main" id="{694823A3-0F05-4A50-88AF-970714DD1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100012</xdr:colOff>
      <xdr:row>17</xdr:row>
      <xdr:rowOff>781050</xdr:rowOff>
    </xdr:from>
    <xdr:to>
      <xdr:col>4</xdr:col>
      <xdr:colOff>1457325</xdr:colOff>
      <xdr:row>18</xdr:row>
      <xdr:rowOff>1495425</xdr:rowOff>
    </xdr:to>
    <xdr:graphicFrame macro="">
      <xdr:nvGraphicFramePr>
        <xdr:cNvPr id="9" name="Gráfico 8">
          <a:extLst>
            <a:ext uri="{FF2B5EF4-FFF2-40B4-BE49-F238E27FC236}">
              <a16:creationId xmlns:a16="http://schemas.microsoft.com/office/drawing/2014/main" id="{88007507-35A5-4D91-B4EC-2F92086F2D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981075</xdr:colOff>
      <xdr:row>17</xdr:row>
      <xdr:rowOff>781050</xdr:rowOff>
    </xdr:from>
    <xdr:to>
      <xdr:col>7</xdr:col>
      <xdr:colOff>23813</xdr:colOff>
      <xdr:row>18</xdr:row>
      <xdr:rowOff>1495425</xdr:rowOff>
    </xdr:to>
    <xdr:graphicFrame macro="">
      <xdr:nvGraphicFramePr>
        <xdr:cNvPr id="10" name="Gráfico 9">
          <a:extLst>
            <a:ext uri="{FF2B5EF4-FFF2-40B4-BE49-F238E27FC236}">
              <a16:creationId xmlns:a16="http://schemas.microsoft.com/office/drawing/2014/main" id="{A4C212DF-6AE8-42F4-8318-A7672BC09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257174</xdr:colOff>
      <xdr:row>18</xdr:row>
      <xdr:rowOff>1714499</xdr:rowOff>
    </xdr:from>
    <xdr:to>
      <xdr:col>7</xdr:col>
      <xdr:colOff>123824</xdr:colOff>
      <xdr:row>30</xdr:row>
      <xdr:rowOff>57150</xdr:rowOff>
    </xdr:to>
    <xdr:graphicFrame macro="">
      <xdr:nvGraphicFramePr>
        <xdr:cNvPr id="11" name="Gráfico 10">
          <a:extLst>
            <a:ext uri="{FF2B5EF4-FFF2-40B4-BE49-F238E27FC236}">
              <a16:creationId xmlns:a16="http://schemas.microsoft.com/office/drawing/2014/main" id="{B2E5E481-5E52-4BBB-B8B8-7F8E934D6A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F-NOHE\Users\Public\PLAN%20ACCION\PLAN%20DE%20ACCI&#211;N%202020%20%201%20AV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EGICO"/>
      <sheetName val="CONTROL FISCAL"/>
      <sheetName val="PARTICIPACION CIUDADANA"/>
      <sheetName val="DIRECCION ADMINIST Y FINANCIERA"/>
      <sheetName val="CONTROL INTERNO DE GESTION"/>
      <sheetName val="SEGUIMIENTO AL AVANCE"/>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tales" displayName="Totales" ref="B11:G15" totalsRowShown="0" headerRowDxfId="9" dataDxfId="8" totalsRowDxfId="7">
  <tableColumns count="6">
    <tableColumn id="1" xr3:uid="{00000000-0010-0000-0000-000001000000}" name="Eje estratégico" totalsRowDxfId="6"/>
    <tableColumn id="4" xr3:uid="{00000000-0010-0000-0000-000004000000}" name="Avance acumulado vigencia 2020" dataDxfId="5" totalsRowDxfId="4"/>
    <tableColumn id="5" xr3:uid="{00000000-0010-0000-0000-000005000000}" name="Avance 2° trimestre  vigencia 2021" dataDxfId="3" totalsRowDxfId="2" dataCellStyle="Porcentaje">
      <calculatedColumnFormula>'MAPA ESTRATEGICO'!M27</calculatedColumnFormula>
    </tableColumn>
    <tableColumn id="2" xr3:uid="{00000000-0010-0000-0000-000002000000}" name="Avance 2° trimestre _x000a_(ejecución acumulada a JUNIO de 2021)" dataDxfId="1">
      <calculatedColumnFormula>+'[1]CONTROL FISCAL'!M24</calculatedColumnFormula>
    </tableColumn>
    <tableColumn id="6" xr3:uid="{00000000-0010-0000-0000-000006000000}" name="Diferencia_x000a_(ejecución faltante para completar la meta establecida)" dataDxfId="0"/>
    <tableColumn id="3" xr3:uid="{00000000-0010-0000-0000-000003000000}" name="Meta_x000a_(ejecución total a diciembre de 2021)"/>
  </tableColumns>
  <tableStyleInfo name="Presupuesto mensual" showFirstColumn="0" showLastColumn="1" showRowStripes="0" showColumnStripes="0"/>
  <extLst>
    <ext xmlns:x14="http://schemas.microsoft.com/office/spreadsheetml/2009/9/main" uri="{504A1905-F514-4f6f-8877-14C23A59335A}">
      <x14:table altTextSummary="Los ingresos y gastos estimados y reales, la diferencia y los totales del presupuesto se actualizan automáticamente en esta tabla"/>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6"/>
  <sheetViews>
    <sheetView tabSelected="1" zoomScale="85" zoomScaleNormal="85" workbookViewId="0">
      <pane ySplit="4" topLeftCell="A5" activePane="bottomLeft" state="frozen"/>
      <selection pane="bottomLeft" activeCell="D27" sqref="D27"/>
    </sheetView>
  </sheetViews>
  <sheetFormatPr baseColWidth="10" defaultColWidth="11" defaultRowHeight="15"/>
  <cols>
    <col min="1" max="1" width="4" style="1" customWidth="1"/>
    <col min="2" max="2" width="24.625" style="1" customWidth="1"/>
    <col min="3" max="3" width="36.875" style="1" customWidth="1"/>
    <col min="4" max="4" width="34.5" style="22" customWidth="1"/>
    <col min="5" max="5" width="34.5" style="23" customWidth="1"/>
    <col min="6" max="6" width="25.125" style="22" customWidth="1"/>
    <col min="7" max="7" width="13.375" style="4" customWidth="1"/>
    <col min="8" max="8" width="11" style="1"/>
    <col min="9" max="9" width="13.5" style="1" bestFit="1" customWidth="1"/>
    <col min="10" max="11" width="13.5" style="1" customWidth="1"/>
    <col min="12" max="12" width="14.625" style="1" customWidth="1"/>
    <col min="13" max="16384" width="11" style="1"/>
  </cols>
  <sheetData>
    <row r="1" spans="2:13" ht="15.75">
      <c r="B1" s="82" t="s">
        <v>99</v>
      </c>
      <c r="C1" s="82"/>
      <c r="D1" s="82"/>
      <c r="E1" s="82"/>
      <c r="F1" s="82"/>
      <c r="G1" s="82"/>
    </row>
    <row r="2" spans="2:13" ht="15.75">
      <c r="B2" s="82" t="s">
        <v>6</v>
      </c>
      <c r="C2" s="82"/>
      <c r="D2" s="82"/>
      <c r="E2" s="82"/>
      <c r="F2" s="82"/>
      <c r="G2" s="82"/>
    </row>
    <row r="3" spans="2:13" ht="15.75">
      <c r="B3" s="83" t="s">
        <v>5</v>
      </c>
      <c r="C3" s="83"/>
      <c r="D3" s="83"/>
      <c r="E3" s="83"/>
      <c r="F3" s="83"/>
      <c r="G3" s="83"/>
      <c r="H3" s="97" t="s">
        <v>117</v>
      </c>
      <c r="I3" s="97"/>
      <c r="J3" s="97"/>
      <c r="K3" s="97"/>
      <c r="L3" s="97"/>
    </row>
    <row r="4" spans="2:13" s="4" customFormat="1" ht="48" thickBot="1">
      <c r="B4" s="2" t="s">
        <v>10</v>
      </c>
      <c r="C4" s="3" t="s">
        <v>0</v>
      </c>
      <c r="D4" s="2" t="s">
        <v>1</v>
      </c>
      <c r="E4" s="2" t="s">
        <v>3</v>
      </c>
      <c r="F4" s="2" t="s">
        <v>2</v>
      </c>
      <c r="G4" s="24" t="s">
        <v>4</v>
      </c>
      <c r="H4" s="24" t="s">
        <v>116</v>
      </c>
      <c r="I4" s="24" t="s">
        <v>118</v>
      </c>
      <c r="J4" s="24" t="s">
        <v>119</v>
      </c>
      <c r="K4" s="24" t="s">
        <v>122</v>
      </c>
      <c r="L4" s="24" t="s">
        <v>123</v>
      </c>
    </row>
    <row r="5" spans="2:13" ht="31.15" customHeight="1">
      <c r="B5" s="84" t="s">
        <v>92</v>
      </c>
      <c r="C5" s="87" t="s">
        <v>95</v>
      </c>
      <c r="D5" s="5" t="s">
        <v>64</v>
      </c>
      <c r="E5" s="6" t="s">
        <v>8</v>
      </c>
      <c r="F5" s="89" t="s">
        <v>29</v>
      </c>
      <c r="G5" s="91" t="s">
        <v>33</v>
      </c>
      <c r="H5" s="81">
        <v>0.12</v>
      </c>
      <c r="I5" s="75">
        <v>0.12</v>
      </c>
      <c r="J5" s="81"/>
      <c r="K5" s="69"/>
      <c r="L5" s="75">
        <f>SUM(H5:J14)</f>
        <v>0.24</v>
      </c>
    </row>
    <row r="6" spans="2:13" ht="45">
      <c r="B6" s="85"/>
      <c r="C6" s="88"/>
      <c r="D6" s="7" t="s">
        <v>65</v>
      </c>
      <c r="E6" s="8" t="s">
        <v>7</v>
      </c>
      <c r="F6" s="90"/>
      <c r="G6" s="92"/>
      <c r="H6" s="100"/>
      <c r="I6" s="76"/>
      <c r="J6" s="79"/>
      <c r="K6" s="70"/>
      <c r="L6" s="76"/>
    </row>
    <row r="7" spans="2:13" ht="60">
      <c r="B7" s="85"/>
      <c r="C7" s="88"/>
      <c r="D7" s="7" t="s">
        <v>66</v>
      </c>
      <c r="E7" s="8" t="s">
        <v>11</v>
      </c>
      <c r="F7" s="90"/>
      <c r="G7" s="92"/>
      <c r="H7" s="100"/>
      <c r="I7" s="76"/>
      <c r="J7" s="79"/>
      <c r="K7" s="70"/>
      <c r="L7" s="76"/>
    </row>
    <row r="8" spans="2:13" ht="90">
      <c r="B8" s="85"/>
      <c r="C8" s="88"/>
      <c r="D8" s="7" t="s">
        <v>67</v>
      </c>
      <c r="E8" s="8" t="s">
        <v>13</v>
      </c>
      <c r="F8" s="90"/>
      <c r="G8" s="92"/>
      <c r="H8" s="100"/>
      <c r="I8" s="76"/>
      <c r="J8" s="79"/>
      <c r="K8" s="79"/>
      <c r="L8" s="76"/>
      <c r="M8" s="60"/>
    </row>
    <row r="9" spans="2:13" ht="46.9" customHeight="1">
      <c r="B9" s="85"/>
      <c r="C9" s="88" t="s">
        <v>96</v>
      </c>
      <c r="D9" s="7" t="s">
        <v>68</v>
      </c>
      <c r="E9" s="8" t="s">
        <v>56</v>
      </c>
      <c r="F9" s="90" t="s">
        <v>29</v>
      </c>
      <c r="G9" s="92" t="s">
        <v>33</v>
      </c>
      <c r="H9" s="100"/>
      <c r="I9" s="76"/>
      <c r="J9" s="79"/>
      <c r="K9" s="79"/>
      <c r="L9" s="76"/>
      <c r="M9" s="60"/>
    </row>
    <row r="10" spans="2:13" ht="75">
      <c r="B10" s="85"/>
      <c r="C10" s="88"/>
      <c r="D10" s="7" t="s">
        <v>69</v>
      </c>
      <c r="E10" s="8" t="s">
        <v>28</v>
      </c>
      <c r="F10" s="90"/>
      <c r="G10" s="92"/>
      <c r="H10" s="100"/>
      <c r="I10" s="76"/>
      <c r="J10" s="79"/>
      <c r="K10" s="79"/>
      <c r="L10" s="76"/>
      <c r="M10" s="65"/>
    </row>
    <row r="11" spans="2:13" ht="135">
      <c r="B11" s="85"/>
      <c r="C11" s="88"/>
      <c r="D11" s="7" t="s">
        <v>70</v>
      </c>
      <c r="E11" s="8" t="s">
        <v>12</v>
      </c>
      <c r="F11" s="90"/>
      <c r="G11" s="92"/>
      <c r="H11" s="100"/>
      <c r="I11" s="76"/>
      <c r="J11" s="79"/>
      <c r="K11" s="79"/>
      <c r="L11" s="76"/>
      <c r="M11" s="71">
        <f>H5+I5+J5+K8</f>
        <v>0.24</v>
      </c>
    </row>
    <row r="12" spans="2:13" ht="90.75" customHeight="1">
      <c r="B12" s="85"/>
      <c r="C12" s="9" t="s">
        <v>97</v>
      </c>
      <c r="D12" s="7" t="s">
        <v>9</v>
      </c>
      <c r="E12" s="8" t="s">
        <v>31</v>
      </c>
      <c r="F12" s="8" t="s">
        <v>32</v>
      </c>
      <c r="G12" s="25" t="s">
        <v>33</v>
      </c>
      <c r="H12" s="100"/>
      <c r="I12" s="76"/>
      <c r="J12" s="79"/>
      <c r="K12" s="79"/>
      <c r="L12" s="76"/>
    </row>
    <row r="13" spans="2:13" ht="99.75" customHeight="1">
      <c r="B13" s="85"/>
      <c r="C13" s="93" t="s">
        <v>71</v>
      </c>
      <c r="D13" s="7" t="s">
        <v>72</v>
      </c>
      <c r="E13" s="8" t="s">
        <v>58</v>
      </c>
      <c r="F13" s="90" t="s">
        <v>57</v>
      </c>
      <c r="G13" s="92" t="s">
        <v>33</v>
      </c>
      <c r="H13" s="100"/>
      <c r="I13" s="76"/>
      <c r="J13" s="79"/>
      <c r="K13" s="79"/>
      <c r="L13" s="76"/>
    </row>
    <row r="14" spans="2:13" ht="78" customHeight="1" thickBot="1">
      <c r="B14" s="86"/>
      <c r="C14" s="94"/>
      <c r="D14" s="10" t="s">
        <v>73</v>
      </c>
      <c r="E14" s="11" t="s">
        <v>126</v>
      </c>
      <c r="F14" s="95"/>
      <c r="G14" s="96"/>
      <c r="H14" s="101"/>
      <c r="I14" s="76"/>
      <c r="J14" s="80"/>
      <c r="K14" s="80"/>
      <c r="L14" s="76"/>
    </row>
    <row r="15" spans="2:13" ht="195">
      <c r="B15" s="113" t="s">
        <v>93</v>
      </c>
      <c r="C15" s="12" t="s">
        <v>89</v>
      </c>
      <c r="D15" s="12" t="s">
        <v>15</v>
      </c>
      <c r="E15" s="13" t="s">
        <v>16</v>
      </c>
      <c r="F15" s="14" t="s">
        <v>19</v>
      </c>
      <c r="G15" s="26" t="s">
        <v>33</v>
      </c>
      <c r="H15" s="81">
        <v>0.13</v>
      </c>
      <c r="I15" s="75">
        <v>0.125</v>
      </c>
      <c r="J15" s="81"/>
      <c r="K15" s="81"/>
      <c r="L15" s="75">
        <f>SUM(H15:J22)</f>
        <v>0.255</v>
      </c>
    </row>
    <row r="16" spans="2:13" ht="60">
      <c r="B16" s="114"/>
      <c r="C16" s="77" t="s">
        <v>74</v>
      </c>
      <c r="D16" s="15" t="s">
        <v>75</v>
      </c>
      <c r="E16" s="16" t="s">
        <v>30</v>
      </c>
      <c r="F16" s="17" t="s">
        <v>27</v>
      </c>
      <c r="G16" s="27" t="s">
        <v>33</v>
      </c>
      <c r="H16" s="100"/>
      <c r="I16" s="76"/>
      <c r="J16" s="79"/>
      <c r="K16" s="79"/>
      <c r="L16" s="76"/>
    </row>
    <row r="17" spans="2:13" ht="195">
      <c r="B17" s="114"/>
      <c r="C17" s="77"/>
      <c r="D17" s="15" t="s">
        <v>18</v>
      </c>
      <c r="E17" s="16" t="s">
        <v>17</v>
      </c>
      <c r="F17" s="17" t="s">
        <v>19</v>
      </c>
      <c r="G17" s="27" t="s">
        <v>33</v>
      </c>
      <c r="H17" s="100"/>
      <c r="I17" s="76"/>
      <c r="J17" s="79"/>
      <c r="K17" s="79"/>
      <c r="L17" s="76"/>
    </row>
    <row r="18" spans="2:13" ht="120">
      <c r="B18" s="114"/>
      <c r="C18" s="77" t="s">
        <v>76</v>
      </c>
      <c r="D18" s="15" t="s">
        <v>127</v>
      </c>
      <c r="E18" s="16" t="s">
        <v>14</v>
      </c>
      <c r="F18" s="17" t="s">
        <v>20</v>
      </c>
      <c r="G18" s="27" t="s">
        <v>33</v>
      </c>
      <c r="H18" s="100"/>
      <c r="I18" s="76"/>
      <c r="J18" s="79"/>
      <c r="K18" s="79"/>
      <c r="L18" s="76"/>
      <c r="M18" s="71">
        <f>H15+I15+J15+K15</f>
        <v>0.255</v>
      </c>
    </row>
    <row r="19" spans="2:13" ht="90">
      <c r="B19" s="114"/>
      <c r="C19" s="77"/>
      <c r="D19" s="15" t="s">
        <v>23</v>
      </c>
      <c r="E19" s="16" t="s">
        <v>24</v>
      </c>
      <c r="F19" s="17" t="s">
        <v>20</v>
      </c>
      <c r="G19" s="27" t="s">
        <v>33</v>
      </c>
      <c r="H19" s="100"/>
      <c r="I19" s="76"/>
      <c r="J19" s="79"/>
      <c r="K19" s="79"/>
      <c r="L19" s="76"/>
    </row>
    <row r="20" spans="2:13" ht="115.5" customHeight="1">
      <c r="B20" s="114"/>
      <c r="C20" s="16" t="s">
        <v>78</v>
      </c>
      <c r="D20" s="17" t="s">
        <v>25</v>
      </c>
      <c r="E20" s="18" t="s">
        <v>22</v>
      </c>
      <c r="F20" s="19" t="s">
        <v>21</v>
      </c>
      <c r="G20" s="27" t="s">
        <v>33</v>
      </c>
      <c r="H20" s="100"/>
      <c r="I20" s="76"/>
      <c r="J20" s="79"/>
      <c r="K20" s="79"/>
      <c r="L20" s="76"/>
    </row>
    <row r="21" spans="2:13" ht="23.25" customHeight="1">
      <c r="B21" s="114"/>
      <c r="C21" s="77" t="s">
        <v>90</v>
      </c>
      <c r="D21" s="77" t="s">
        <v>77</v>
      </c>
      <c r="E21" s="104" t="s">
        <v>26</v>
      </c>
      <c r="F21" s="106" t="s">
        <v>21</v>
      </c>
      <c r="G21" s="108" t="s">
        <v>33</v>
      </c>
      <c r="H21" s="100"/>
      <c r="I21" s="76"/>
      <c r="J21" s="79"/>
      <c r="K21" s="79"/>
      <c r="L21" s="76"/>
    </row>
    <row r="22" spans="2:13" ht="61.5" customHeight="1" thickBot="1">
      <c r="B22" s="115"/>
      <c r="C22" s="78"/>
      <c r="D22" s="78"/>
      <c r="E22" s="105"/>
      <c r="F22" s="107"/>
      <c r="G22" s="109"/>
      <c r="H22" s="101"/>
      <c r="I22" s="76"/>
      <c r="J22" s="80"/>
      <c r="K22" s="80"/>
      <c r="L22" s="76"/>
    </row>
    <row r="23" spans="2:13" ht="75">
      <c r="B23" s="110" t="s">
        <v>94</v>
      </c>
      <c r="C23" s="20" t="s">
        <v>98</v>
      </c>
      <c r="D23" s="5" t="s">
        <v>34</v>
      </c>
      <c r="E23" s="6" t="s">
        <v>35</v>
      </c>
      <c r="F23" s="6" t="s">
        <v>36</v>
      </c>
      <c r="G23" s="28" t="s">
        <v>37</v>
      </c>
      <c r="H23" s="81">
        <v>0.12</v>
      </c>
      <c r="I23" s="75">
        <v>0.1</v>
      </c>
      <c r="J23" s="81"/>
      <c r="K23" s="81"/>
      <c r="L23" s="75">
        <f>SUM(H23:J33)</f>
        <v>0.22</v>
      </c>
    </row>
    <row r="24" spans="2:13" ht="60">
      <c r="B24" s="111"/>
      <c r="C24" s="93" t="s">
        <v>87</v>
      </c>
      <c r="D24" s="7" t="s">
        <v>59</v>
      </c>
      <c r="E24" s="8" t="s">
        <v>38</v>
      </c>
      <c r="F24" s="8" t="s">
        <v>36</v>
      </c>
      <c r="G24" s="25" t="s">
        <v>37</v>
      </c>
      <c r="H24" s="100"/>
      <c r="I24" s="75"/>
      <c r="J24" s="79"/>
      <c r="K24" s="79"/>
      <c r="L24" s="75"/>
    </row>
    <row r="25" spans="2:13" ht="60">
      <c r="B25" s="111"/>
      <c r="C25" s="93"/>
      <c r="D25" s="7" t="s">
        <v>60</v>
      </c>
      <c r="E25" s="8" t="s">
        <v>61</v>
      </c>
      <c r="F25" s="8" t="s">
        <v>36</v>
      </c>
      <c r="G25" s="25" t="s">
        <v>37</v>
      </c>
      <c r="H25" s="100"/>
      <c r="I25" s="75"/>
      <c r="J25" s="79"/>
      <c r="K25" s="79"/>
      <c r="L25" s="75"/>
    </row>
    <row r="26" spans="2:13" ht="60">
      <c r="B26" s="111"/>
      <c r="C26" s="93"/>
      <c r="D26" s="7" t="s">
        <v>62</v>
      </c>
      <c r="E26" s="8" t="s">
        <v>39</v>
      </c>
      <c r="F26" s="8" t="s">
        <v>36</v>
      </c>
      <c r="G26" s="25" t="s">
        <v>37</v>
      </c>
      <c r="H26" s="100"/>
      <c r="I26" s="75"/>
      <c r="J26" s="79"/>
      <c r="K26" s="79"/>
      <c r="L26" s="75"/>
    </row>
    <row r="27" spans="2:13" ht="90">
      <c r="B27" s="111"/>
      <c r="C27" s="7" t="s">
        <v>88</v>
      </c>
      <c r="D27" s="7" t="s">
        <v>40</v>
      </c>
      <c r="E27" s="8" t="s">
        <v>41</v>
      </c>
      <c r="F27" s="8" t="s">
        <v>36</v>
      </c>
      <c r="G27" s="25" t="s">
        <v>37</v>
      </c>
      <c r="H27" s="100"/>
      <c r="I27" s="75"/>
      <c r="J27" s="79"/>
      <c r="K27" s="79"/>
      <c r="L27" s="75"/>
    </row>
    <row r="28" spans="2:13" ht="75">
      <c r="B28" s="111"/>
      <c r="C28" s="7" t="s">
        <v>79</v>
      </c>
      <c r="D28" s="7" t="s">
        <v>42</v>
      </c>
      <c r="E28" s="8" t="s">
        <v>43</v>
      </c>
      <c r="F28" s="8" t="s">
        <v>44</v>
      </c>
      <c r="G28" s="25" t="s">
        <v>37</v>
      </c>
      <c r="H28" s="100"/>
      <c r="I28" s="75"/>
      <c r="J28" s="79"/>
      <c r="K28" s="79"/>
      <c r="L28" s="75"/>
    </row>
    <row r="29" spans="2:13" ht="120">
      <c r="B29" s="111"/>
      <c r="C29" s="7" t="s">
        <v>80</v>
      </c>
      <c r="D29" s="7" t="s">
        <v>45</v>
      </c>
      <c r="E29" s="8" t="s">
        <v>46</v>
      </c>
      <c r="F29" s="21" t="s">
        <v>47</v>
      </c>
      <c r="G29" s="25" t="s">
        <v>37</v>
      </c>
      <c r="H29" s="100"/>
      <c r="I29" s="75"/>
      <c r="J29" s="79"/>
      <c r="K29" s="79"/>
      <c r="L29" s="75"/>
      <c r="M29" s="71">
        <f>H23+I23+J23+K23</f>
        <v>0.22</v>
      </c>
    </row>
    <row r="30" spans="2:13" ht="150">
      <c r="B30" s="111"/>
      <c r="C30" s="7" t="s">
        <v>81</v>
      </c>
      <c r="D30" s="7" t="s">
        <v>63</v>
      </c>
      <c r="E30" s="8" t="s">
        <v>48</v>
      </c>
      <c r="F30" s="21" t="s">
        <v>47</v>
      </c>
      <c r="G30" s="25" t="s">
        <v>37</v>
      </c>
      <c r="H30" s="100"/>
      <c r="I30" s="75"/>
      <c r="J30" s="79"/>
      <c r="K30" s="79"/>
      <c r="L30" s="75"/>
    </row>
    <row r="31" spans="2:13" ht="90">
      <c r="B31" s="111"/>
      <c r="C31" s="7" t="s">
        <v>82</v>
      </c>
      <c r="D31" s="7" t="s">
        <v>49</v>
      </c>
      <c r="E31" s="8" t="s">
        <v>50</v>
      </c>
      <c r="F31" s="8" t="s">
        <v>51</v>
      </c>
      <c r="G31" s="25" t="s">
        <v>37</v>
      </c>
      <c r="H31" s="100"/>
      <c r="I31" s="75"/>
      <c r="J31" s="79"/>
      <c r="K31" s="79"/>
      <c r="L31" s="75"/>
    </row>
    <row r="32" spans="2:13" ht="105">
      <c r="B32" s="111"/>
      <c r="C32" s="9" t="s">
        <v>83</v>
      </c>
      <c r="D32" s="9" t="s">
        <v>84</v>
      </c>
      <c r="E32" s="8" t="s">
        <v>52</v>
      </c>
      <c r="F32" s="8" t="s">
        <v>53</v>
      </c>
      <c r="G32" s="25" t="s">
        <v>37</v>
      </c>
      <c r="H32" s="100"/>
      <c r="I32" s="75"/>
      <c r="J32" s="79"/>
      <c r="K32" s="79"/>
      <c r="L32" s="75"/>
    </row>
    <row r="33" spans="2:12" ht="90.75" thickBot="1">
      <c r="B33" s="112"/>
      <c r="C33" s="10" t="s">
        <v>85</v>
      </c>
      <c r="D33" s="10" t="s">
        <v>86</v>
      </c>
      <c r="E33" s="11" t="s">
        <v>54</v>
      </c>
      <c r="F33" s="11" t="s">
        <v>55</v>
      </c>
      <c r="G33" s="29" t="s">
        <v>37</v>
      </c>
      <c r="H33" s="100"/>
      <c r="I33" s="75"/>
      <c r="J33" s="80"/>
      <c r="K33" s="80"/>
      <c r="L33" s="75"/>
    </row>
    <row r="34" spans="2:12" ht="27">
      <c r="E34" s="102" t="s">
        <v>100</v>
      </c>
      <c r="F34" s="102"/>
      <c r="G34" s="103"/>
      <c r="H34" s="30">
        <f>SUM(H5:H23)/3</f>
        <v>0.12333333333333334</v>
      </c>
      <c r="I34" s="30">
        <f>SUM(I5:I23)/3</f>
        <v>0.11499999999999999</v>
      </c>
      <c r="J34" s="30">
        <f t="shared" ref="J34:K34" si="0">SUM(J5:J23)/3</f>
        <v>0</v>
      </c>
      <c r="K34" s="30">
        <f t="shared" si="0"/>
        <v>0</v>
      </c>
      <c r="L34" s="30">
        <f>SUM(L5:L23)/3</f>
        <v>0.23833333333333331</v>
      </c>
    </row>
    <row r="36" spans="2:12" ht="51" customHeight="1">
      <c r="B36" s="98" t="s">
        <v>91</v>
      </c>
      <c r="C36" s="99"/>
      <c r="D36" s="99"/>
      <c r="E36" s="99"/>
      <c r="F36" s="99"/>
      <c r="G36" s="99"/>
    </row>
  </sheetData>
  <mergeCells count="41">
    <mergeCell ref="H3:L3"/>
    <mergeCell ref="J5:J14"/>
    <mergeCell ref="J15:J22"/>
    <mergeCell ref="J23:J33"/>
    <mergeCell ref="B36:G36"/>
    <mergeCell ref="H5:H14"/>
    <mergeCell ref="H15:H22"/>
    <mergeCell ref="H23:H33"/>
    <mergeCell ref="E34:G34"/>
    <mergeCell ref="E21:E22"/>
    <mergeCell ref="F21:F22"/>
    <mergeCell ref="G21:G22"/>
    <mergeCell ref="B23:B33"/>
    <mergeCell ref="C24:C26"/>
    <mergeCell ref="B15:B22"/>
    <mergeCell ref="C16:C17"/>
    <mergeCell ref="B1:G1"/>
    <mergeCell ref="B2:G2"/>
    <mergeCell ref="B3:G3"/>
    <mergeCell ref="B5:B14"/>
    <mergeCell ref="C5:C8"/>
    <mergeCell ref="F5:F8"/>
    <mergeCell ref="G5:G8"/>
    <mergeCell ref="C9:C11"/>
    <mergeCell ref="F9:F11"/>
    <mergeCell ref="G9:G11"/>
    <mergeCell ref="C13:C14"/>
    <mergeCell ref="F13:F14"/>
    <mergeCell ref="G13:G14"/>
    <mergeCell ref="L5:L14"/>
    <mergeCell ref="L15:L22"/>
    <mergeCell ref="L23:L33"/>
    <mergeCell ref="C21:C22"/>
    <mergeCell ref="D21:D22"/>
    <mergeCell ref="I5:I14"/>
    <mergeCell ref="I15:I22"/>
    <mergeCell ref="I23:I33"/>
    <mergeCell ref="K8:K14"/>
    <mergeCell ref="K15:K22"/>
    <mergeCell ref="K23:K33"/>
    <mergeCell ref="C18:C19"/>
  </mergeCells>
  <pageMargins left="0.70866141732283472" right="0.70866141732283472" top="0.74803149606299213" bottom="0.74803149606299213" header="0.31496062992125984" footer="0.31496062992125984"/>
  <pageSetup paperSize="14"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topLeftCell="C1" zoomScale="85" zoomScaleNormal="85" workbookViewId="0">
      <selection activeCell="B14" sqref="B14"/>
    </sheetView>
  </sheetViews>
  <sheetFormatPr baseColWidth="10" defaultColWidth="9" defaultRowHeight="16.5" customHeight="1"/>
  <cols>
    <col min="1" max="1" width="4.125" style="31" customWidth="1"/>
    <col min="2" max="2" width="32.875" style="31" customWidth="1"/>
    <col min="3" max="3" width="16.125" style="31" customWidth="1"/>
    <col min="4" max="4" width="14.25" style="31" customWidth="1"/>
    <col min="5" max="7" width="16.125" style="31" customWidth="1"/>
    <col min="8" max="8" width="4.125" style="31" customWidth="1"/>
    <col min="9" max="9" width="4.125" style="32" customWidth="1"/>
    <col min="10" max="10" width="9" style="32"/>
    <col min="11" max="12" width="9" style="61"/>
    <col min="13" max="14" width="9" style="51"/>
    <col min="15" max="15" width="8.5" style="51" customWidth="1"/>
    <col min="16" max="16" width="9.25" style="51" bestFit="1" customWidth="1"/>
    <col min="17" max="17" width="9" style="51"/>
    <col min="18" max="18" width="9" style="47"/>
    <col min="19" max="16384" width="9" style="32"/>
  </cols>
  <sheetData>
    <row r="1" spans="1:22" ht="17.25">
      <c r="B1" s="117"/>
      <c r="C1" s="117"/>
      <c r="D1" s="117"/>
      <c r="E1" s="117"/>
      <c r="F1" s="117"/>
      <c r="G1" s="117"/>
    </row>
    <row r="2" spans="1:22" ht="19.5">
      <c r="B2" s="122" t="s">
        <v>101</v>
      </c>
      <c r="C2" s="122"/>
      <c r="D2" s="122"/>
      <c r="E2" s="122"/>
      <c r="F2" s="122"/>
      <c r="G2" s="122"/>
    </row>
    <row r="3" spans="1:22" ht="18.75">
      <c r="B3" s="117" t="s">
        <v>102</v>
      </c>
      <c r="C3" s="117"/>
      <c r="D3" s="117"/>
      <c r="E3" s="117"/>
      <c r="F3" s="117"/>
      <c r="G3" s="117"/>
      <c r="K3" s="62"/>
      <c r="L3" s="62"/>
      <c r="M3" s="66"/>
      <c r="N3" s="66"/>
      <c r="O3" s="66"/>
      <c r="P3" s="66"/>
      <c r="Q3" s="66"/>
      <c r="R3" s="48"/>
      <c r="S3" s="33"/>
    </row>
    <row r="4" spans="1:22" ht="18.75">
      <c r="B4" s="117"/>
      <c r="C4" s="117"/>
      <c r="D4" s="117"/>
      <c r="E4" s="117"/>
      <c r="F4" s="117"/>
      <c r="G4" s="117"/>
      <c r="K4" s="62"/>
      <c r="L4" s="63"/>
      <c r="M4" s="67"/>
      <c r="N4" s="67"/>
      <c r="O4" s="67"/>
      <c r="P4" s="68"/>
      <c r="Q4" s="67"/>
      <c r="R4" s="49"/>
      <c r="S4" s="34"/>
    </row>
    <row r="5" spans="1:22" ht="18.75">
      <c r="B5" s="117" t="s">
        <v>109</v>
      </c>
      <c r="C5" s="117"/>
      <c r="D5" s="117"/>
      <c r="E5" s="117"/>
      <c r="F5" s="117"/>
      <c r="G5" s="117"/>
      <c r="K5" s="121"/>
      <c r="L5" s="121"/>
      <c r="M5" s="121"/>
      <c r="N5" s="121"/>
      <c r="O5" s="121"/>
      <c r="P5" s="121"/>
      <c r="Q5" s="121"/>
      <c r="R5" s="121"/>
      <c r="S5" s="121"/>
    </row>
    <row r="6" spans="1:22" ht="19.5">
      <c r="B6" s="117" t="s">
        <v>103</v>
      </c>
      <c r="C6" s="117"/>
      <c r="D6" s="117"/>
      <c r="E6" s="117"/>
      <c r="F6" s="117"/>
      <c r="G6" s="117"/>
      <c r="K6" s="118"/>
      <c r="L6" s="118"/>
      <c r="M6" s="118"/>
      <c r="N6" s="118"/>
      <c r="O6" s="118"/>
      <c r="P6" s="118"/>
      <c r="Q6" s="118"/>
      <c r="R6" s="118"/>
      <c r="S6" s="118"/>
    </row>
    <row r="7" spans="1:22" ht="19.5">
      <c r="B7" s="117" t="s">
        <v>104</v>
      </c>
      <c r="C7" s="117"/>
      <c r="D7" s="117"/>
      <c r="E7" s="117"/>
      <c r="F7" s="117"/>
      <c r="G7" s="117"/>
      <c r="K7" s="119"/>
      <c r="L7" s="119"/>
      <c r="M7" s="119"/>
      <c r="N7" s="119"/>
      <c r="O7" s="119"/>
      <c r="P7" s="119"/>
      <c r="Q7" s="119"/>
      <c r="R7" s="119"/>
      <c r="S7" s="119"/>
      <c r="T7" s="45"/>
    </row>
    <row r="8" spans="1:22" ht="17.25">
      <c r="B8" s="117"/>
      <c r="C8" s="117"/>
      <c r="D8" s="117"/>
      <c r="E8" s="117"/>
      <c r="F8" s="117"/>
      <c r="G8" s="117"/>
      <c r="S8" s="45"/>
      <c r="T8" s="45"/>
    </row>
    <row r="9" spans="1:22" ht="38.25">
      <c r="A9" s="35"/>
      <c r="B9" s="120" t="s">
        <v>105</v>
      </c>
      <c r="C9" s="120"/>
      <c r="D9" s="120"/>
      <c r="E9" s="120"/>
      <c r="F9" s="120"/>
      <c r="G9" s="120"/>
      <c r="H9" s="36"/>
      <c r="S9" s="45"/>
      <c r="T9" s="45"/>
    </row>
    <row r="10" spans="1:22" ht="17.25">
      <c r="S10" s="45"/>
      <c r="T10" s="45"/>
    </row>
    <row r="11" spans="1:22" s="41" customFormat="1" ht="86.25" customHeight="1">
      <c r="A11" s="37"/>
      <c r="B11" s="38" t="s">
        <v>113</v>
      </c>
      <c r="C11" s="72" t="s">
        <v>121</v>
      </c>
      <c r="D11" s="72" t="s">
        <v>124</v>
      </c>
      <c r="E11" s="39" t="s">
        <v>125</v>
      </c>
      <c r="F11" s="40" t="s">
        <v>106</v>
      </c>
      <c r="G11" s="39" t="s">
        <v>120</v>
      </c>
      <c r="H11" s="37"/>
      <c r="K11" s="64"/>
      <c r="L11" s="64"/>
      <c r="M11" s="52"/>
      <c r="N11" s="53" t="s">
        <v>110</v>
      </c>
      <c r="O11" s="53" t="s">
        <v>111</v>
      </c>
      <c r="P11" s="53" t="s">
        <v>112</v>
      </c>
      <c r="Q11" s="54" t="s">
        <v>107</v>
      </c>
      <c r="R11" s="50"/>
      <c r="S11" s="46"/>
      <c r="T11" s="46"/>
      <c r="U11" s="46"/>
      <c r="V11" s="46"/>
    </row>
    <row r="12" spans="1:22" ht="52.5" customHeight="1">
      <c r="B12" s="44" t="s">
        <v>110</v>
      </c>
      <c r="C12" s="73">
        <v>0.42</v>
      </c>
      <c r="D12" s="73">
        <f>'MAPA ESTRATEGICO'!M11</f>
        <v>0.24</v>
      </c>
      <c r="E12" s="74">
        <f>'MAPA ESTRATEGICO'!M11+Totales[[#This Row],[Avance acumulado vigencia 2020]]</f>
        <v>0.65999999999999992</v>
      </c>
      <c r="F12" s="74">
        <f>+Totales[[#This Row],[Meta
(ejecución total a diciembre de 2021)]]-Totales[[#This Row],[Avance 2° trimestre 
(ejecución acumulada a JUNIO de 2021)]]</f>
        <v>0.34000000000000008</v>
      </c>
      <c r="G12" s="74">
        <v>1</v>
      </c>
      <c r="M12" s="55" t="s">
        <v>114</v>
      </c>
      <c r="N12" s="56">
        <f>+E12</f>
        <v>0.65999999999999992</v>
      </c>
      <c r="O12" s="57">
        <f>+E13</f>
        <v>0.755</v>
      </c>
      <c r="P12" s="57">
        <f>+E14</f>
        <v>0.69</v>
      </c>
      <c r="Q12" s="57">
        <f>+E15</f>
        <v>0.70166666666666666</v>
      </c>
      <c r="S12" s="45"/>
      <c r="T12" s="45"/>
      <c r="U12" s="45"/>
      <c r="V12" s="45"/>
    </row>
    <row r="13" spans="1:22" ht="30">
      <c r="B13" s="44" t="s">
        <v>111</v>
      </c>
      <c r="C13" s="73">
        <v>0.5</v>
      </c>
      <c r="D13" s="73">
        <f>'MAPA ESTRATEGICO'!M18</f>
        <v>0.255</v>
      </c>
      <c r="E13" s="74">
        <f>'MAPA ESTRATEGICO'!M18+Totales[[#This Row],[Avance acumulado vigencia 2020]]</f>
        <v>0.755</v>
      </c>
      <c r="F13" s="74">
        <f>+Totales[[#This Row],[Meta
(ejecución total a diciembre de 2021)]]-Totales[[#This Row],[Avance 2° trimestre 
(ejecución acumulada a JUNIO de 2021)]]</f>
        <v>0.245</v>
      </c>
      <c r="G13" s="74">
        <v>1</v>
      </c>
      <c r="M13" s="58" t="s">
        <v>115</v>
      </c>
      <c r="N13" s="56">
        <f>+F12</f>
        <v>0.34000000000000008</v>
      </c>
      <c r="O13" s="59">
        <f>F13</f>
        <v>0.245</v>
      </c>
      <c r="P13" s="56">
        <f>+F14</f>
        <v>0.31000000000000005</v>
      </c>
      <c r="Q13" s="57">
        <f>+F15</f>
        <v>0.29833333333333339</v>
      </c>
      <c r="S13" s="45"/>
      <c r="T13" s="45"/>
      <c r="U13" s="45"/>
      <c r="V13" s="45"/>
    </row>
    <row r="14" spans="1:22" ht="75.75" customHeight="1">
      <c r="B14" s="44" t="s">
        <v>112</v>
      </c>
      <c r="C14" s="73">
        <v>0.47</v>
      </c>
      <c r="D14" s="73">
        <f>'MAPA ESTRATEGICO'!M29</f>
        <v>0.22</v>
      </c>
      <c r="E14" s="74">
        <f>'MAPA ESTRATEGICO'!M29+Totales[[#This Row],[Avance acumulado vigencia 2020]]</f>
        <v>0.69</v>
      </c>
      <c r="F14" s="74">
        <f>+Totales[[#This Row],[Meta
(ejecución total a diciembre de 2021)]]-Totales[[#This Row],[Avance 2° trimestre 
(ejecución acumulada a JUNIO de 2021)]]</f>
        <v>0.31000000000000005</v>
      </c>
      <c r="G14" s="74">
        <v>1</v>
      </c>
      <c r="S14" s="45"/>
      <c r="T14" s="45"/>
      <c r="U14" s="45"/>
      <c r="V14" s="45"/>
    </row>
    <row r="15" spans="1:22" ht="19.5">
      <c r="B15" s="42" t="s">
        <v>108</v>
      </c>
      <c r="C15" s="43">
        <f>+(C12+C13+C14)/3</f>
        <v>0.46333333333333332</v>
      </c>
      <c r="D15" s="43">
        <f>SUBTOTAL(109,D12:D14)/3</f>
        <v>0.23833333333333331</v>
      </c>
      <c r="E15" s="43">
        <f>+(E12+E13+E14)/3</f>
        <v>0.70166666666666666</v>
      </c>
      <c r="F15" s="43">
        <f>+(F12+F13+F14)/3</f>
        <v>0.29833333333333339</v>
      </c>
      <c r="G15" s="43">
        <f>+(G12+G13+G14)/3</f>
        <v>1</v>
      </c>
      <c r="S15" s="45"/>
      <c r="T15" s="45"/>
      <c r="U15" s="45"/>
      <c r="V15" s="45"/>
    </row>
    <row r="16" spans="1:22" ht="16.5" customHeight="1">
      <c r="S16" s="45"/>
      <c r="T16" s="45"/>
      <c r="U16" s="45"/>
      <c r="V16" s="45"/>
    </row>
    <row r="17" spans="2:22" ht="180.75" customHeight="1">
      <c r="S17" s="45"/>
      <c r="T17" s="45"/>
      <c r="U17" s="45"/>
      <c r="V17" s="45"/>
    </row>
    <row r="18" spans="2:22" ht="180.75" customHeight="1"/>
    <row r="19" spans="2:22" ht="180.75" customHeight="1"/>
    <row r="20" spans="2:22" ht="180.75" customHeight="1">
      <c r="B20" s="116"/>
      <c r="C20" s="116"/>
      <c r="D20" s="116"/>
      <c r="E20" s="116"/>
      <c r="F20" s="116"/>
      <c r="G20" s="116"/>
    </row>
  </sheetData>
  <mergeCells count="13">
    <mergeCell ref="K5:S5"/>
    <mergeCell ref="B1:G1"/>
    <mergeCell ref="B2:G2"/>
    <mergeCell ref="B3:G3"/>
    <mergeCell ref="B4:G4"/>
    <mergeCell ref="B5:G5"/>
    <mergeCell ref="B20:G20"/>
    <mergeCell ref="B6:G6"/>
    <mergeCell ref="K6:S6"/>
    <mergeCell ref="B7:G7"/>
    <mergeCell ref="K7:S7"/>
    <mergeCell ref="B8:G8"/>
    <mergeCell ref="B9:G9"/>
  </mergeCells>
  <conditionalFormatting sqref="E16:G19 E21:G68">
    <cfRule type="cellIs" dxfId="10" priority="1" operator="lessThan">
      <formula>0</formula>
    </cfRule>
  </conditionalFormatting>
  <dataValidations count="6">
    <dataValidation allowBlank="1" showInputMessage="1" showErrorMessage="1" prompt="Escriba la fecha en esta celda. La tabla de resumen de presupuesto está en la celda B9" sqref="H9" xr:uid="{00000000-0002-0000-0100-000000000000}"/>
    <dataValidation allowBlank="1" showInputMessage="1" showErrorMessage="1" prompt="Los totales de ingresos y gastos del presupuesto, tanto estimados como reales, se calculan automáticamente a partir de los importes introducidos en otras hojas de cálculo. Saldo y diferencia se ajustan automáticamente" sqref="B11:D11" xr:uid="{00000000-0002-0000-0100-000001000000}"/>
    <dataValidation allowBlank="1" showInputMessage="1" showErrorMessage="1" prompt="Los totales estimados se calculan automáticamente en esta columna, debajo de este encabezado" sqref="E11:F11 M12:M13" xr:uid="{00000000-0002-0000-0100-000002000000}"/>
    <dataValidation allowBlank="1" showInputMessage="1" showErrorMessage="1" prompt="Los totales reales se calculan automáticamente en esta columna, debajo de este encabezado" sqref="G11" xr:uid="{00000000-0002-0000-0100-000003000000}"/>
    <dataValidation allowBlank="1" showInputMessage="1" showErrorMessage="1" prompt="La diferencia entre los totales estimados y reales se calcula automáticamente en esta columna, debajo de este encabezado" sqref="F11 M13" xr:uid="{00000000-0002-0000-0100-000004000000}"/>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B9:D9" xr:uid="{00000000-0002-0000-0100-000005000000}"/>
  </dataValidations>
  <pageMargins left="0.7" right="0.7" top="0.75" bottom="0.75" header="0.3" footer="0.3"/>
  <pageSetup paperSize="1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ESTRATEGICO</vt:lpstr>
      <vt:lpstr>INFORME DE SEGUMIENTO</vt:lpstr>
      <vt:lpstr>'MAPA ESTRATEGICO'!Títulos_a_imprimir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CONTROL FISCAL</cp:lastModifiedBy>
  <cp:lastPrinted>2020-04-22T14:38:29Z</cp:lastPrinted>
  <dcterms:created xsi:type="dcterms:W3CDTF">2016-04-18T15:58:26Z</dcterms:created>
  <dcterms:modified xsi:type="dcterms:W3CDTF">2021-10-14T13:19:33Z</dcterms:modified>
</cp:coreProperties>
</file>